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Bpe_DOMA\DPS Skalice\oprava havarované zdi 2020\"/>
    </mc:Choice>
  </mc:AlternateContent>
  <xr:revisionPtr revIDLastSave="0" documentId="8_{0D512289-BFDA-4B67-B2A3-D035E13CEB7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047_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2047_01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2047_01 Pol'!$A$1:$X$123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H39" i="1" s="1"/>
  <c r="H43" i="1" s="1"/>
  <c r="G122" i="12"/>
  <c r="BA103" i="12"/>
  <c r="BA55" i="12"/>
  <c r="BA51" i="12"/>
  <c r="BA47" i="12"/>
  <c r="BA18" i="12"/>
  <c r="BA10" i="12"/>
  <c r="O8" i="12"/>
  <c r="G9" i="12"/>
  <c r="I9" i="12"/>
  <c r="I8" i="12" s="1"/>
  <c r="K9" i="12"/>
  <c r="K8" i="12" s="1"/>
  <c r="M9" i="12"/>
  <c r="O9" i="12"/>
  <c r="Q9" i="12"/>
  <c r="Q8" i="12" s="1"/>
  <c r="V9" i="12"/>
  <c r="G13" i="12"/>
  <c r="I13" i="12"/>
  <c r="K13" i="12"/>
  <c r="M13" i="12"/>
  <c r="O13" i="12"/>
  <c r="Q13" i="12"/>
  <c r="V13" i="12"/>
  <c r="G17" i="12"/>
  <c r="I17" i="12"/>
  <c r="K17" i="12"/>
  <c r="M17" i="12"/>
  <c r="O17" i="12"/>
  <c r="Q17" i="12"/>
  <c r="V17" i="12"/>
  <c r="G22" i="12"/>
  <c r="G8" i="12" s="1"/>
  <c r="I22" i="12"/>
  <c r="K22" i="12"/>
  <c r="O22" i="12"/>
  <c r="Q22" i="12"/>
  <c r="V22" i="12"/>
  <c r="V8" i="12" s="1"/>
  <c r="G26" i="12"/>
  <c r="M26" i="12" s="1"/>
  <c r="I26" i="12"/>
  <c r="K26" i="12"/>
  <c r="O26" i="12"/>
  <c r="Q26" i="12"/>
  <c r="V26" i="12"/>
  <c r="G30" i="12"/>
  <c r="O30" i="12"/>
  <c r="V30" i="12"/>
  <c r="G31" i="12"/>
  <c r="I31" i="12"/>
  <c r="I30" i="12" s="1"/>
  <c r="K31" i="12"/>
  <c r="K30" i="12" s="1"/>
  <c r="M31" i="12"/>
  <c r="M30" i="12" s="1"/>
  <c r="O31" i="12"/>
  <c r="Q31" i="12"/>
  <c r="Q30" i="12" s="1"/>
  <c r="V31" i="12"/>
  <c r="G34" i="12"/>
  <c r="I34" i="12"/>
  <c r="K34" i="12"/>
  <c r="M34" i="12"/>
  <c r="O34" i="12"/>
  <c r="Q34" i="12"/>
  <c r="V34" i="12"/>
  <c r="G39" i="12"/>
  <c r="M39" i="12" s="1"/>
  <c r="I39" i="12"/>
  <c r="K39" i="12"/>
  <c r="K38" i="12" s="1"/>
  <c r="O39" i="12"/>
  <c r="O38" i="12" s="1"/>
  <c r="Q39" i="12"/>
  <c r="Q38" i="12" s="1"/>
  <c r="V39" i="12"/>
  <c r="V38" i="12" s="1"/>
  <c r="G42" i="12"/>
  <c r="M42" i="12" s="1"/>
  <c r="I42" i="12"/>
  <c r="K42" i="12"/>
  <c r="O42" i="12"/>
  <c r="Q42" i="12"/>
  <c r="V42" i="12"/>
  <c r="G46" i="12"/>
  <c r="M46" i="12" s="1"/>
  <c r="I46" i="12"/>
  <c r="K46" i="12"/>
  <c r="O46" i="12"/>
  <c r="Q46" i="12"/>
  <c r="V46" i="12"/>
  <c r="G50" i="12"/>
  <c r="I50" i="12"/>
  <c r="K50" i="12"/>
  <c r="M50" i="12"/>
  <c r="O50" i="12"/>
  <c r="Q50" i="12"/>
  <c r="V50" i="12"/>
  <c r="G54" i="12"/>
  <c r="I54" i="12"/>
  <c r="K54" i="12"/>
  <c r="M54" i="12"/>
  <c r="O54" i="12"/>
  <c r="Q54" i="12"/>
  <c r="V54" i="12"/>
  <c r="G58" i="12"/>
  <c r="I58" i="12"/>
  <c r="I38" i="12" s="1"/>
  <c r="K58" i="12"/>
  <c r="M58" i="12"/>
  <c r="O58" i="12"/>
  <c r="Q58" i="12"/>
  <c r="V58" i="12"/>
  <c r="G63" i="12"/>
  <c r="M63" i="12" s="1"/>
  <c r="I63" i="12"/>
  <c r="K63" i="12"/>
  <c r="O63" i="12"/>
  <c r="Q63" i="12"/>
  <c r="V63" i="12"/>
  <c r="Q67" i="12"/>
  <c r="G68" i="12"/>
  <c r="M68" i="12" s="1"/>
  <c r="I68" i="12"/>
  <c r="K68" i="12"/>
  <c r="K67" i="12" s="1"/>
  <c r="O68" i="12"/>
  <c r="O67" i="12" s="1"/>
  <c r="Q68" i="12"/>
  <c r="V68" i="12"/>
  <c r="V67" i="12" s="1"/>
  <c r="G71" i="12"/>
  <c r="I71" i="12"/>
  <c r="K71" i="12"/>
  <c r="M71" i="12"/>
  <c r="O71" i="12"/>
  <c r="Q71" i="12"/>
  <c r="V71" i="12"/>
  <c r="G74" i="12"/>
  <c r="I74" i="12"/>
  <c r="K74" i="12"/>
  <c r="M74" i="12"/>
  <c r="O74" i="12"/>
  <c r="Q74" i="12"/>
  <c r="V74" i="12"/>
  <c r="G78" i="12"/>
  <c r="I78" i="12"/>
  <c r="I67" i="12" s="1"/>
  <c r="K78" i="12"/>
  <c r="M78" i="12"/>
  <c r="O78" i="12"/>
  <c r="Q78" i="12"/>
  <c r="V78" i="12"/>
  <c r="G82" i="12"/>
  <c r="M82" i="12" s="1"/>
  <c r="I82" i="12"/>
  <c r="K82" i="12"/>
  <c r="O82" i="12"/>
  <c r="Q82" i="12"/>
  <c r="V82" i="12"/>
  <c r="I85" i="12"/>
  <c r="Q85" i="12"/>
  <c r="G86" i="12"/>
  <c r="M86" i="12" s="1"/>
  <c r="M85" i="12" s="1"/>
  <c r="I86" i="12"/>
  <c r="K86" i="12"/>
  <c r="K85" i="12" s="1"/>
  <c r="O86" i="12"/>
  <c r="O85" i="12" s="1"/>
  <c r="Q86" i="12"/>
  <c r="V86" i="12"/>
  <c r="V85" i="12" s="1"/>
  <c r="M89" i="12"/>
  <c r="Q89" i="12"/>
  <c r="G90" i="12"/>
  <c r="I90" i="12"/>
  <c r="I89" i="12" s="1"/>
  <c r="K90" i="12"/>
  <c r="K89" i="12" s="1"/>
  <c r="M90" i="12"/>
  <c r="O90" i="12"/>
  <c r="O89" i="12" s="1"/>
  <c r="Q90" i="12"/>
  <c r="V90" i="12"/>
  <c r="G93" i="12"/>
  <c r="G89" i="12" s="1"/>
  <c r="I93" i="12"/>
  <c r="K93" i="12"/>
  <c r="M93" i="12"/>
  <c r="O93" i="12"/>
  <c r="Q93" i="12"/>
  <c r="V93" i="12"/>
  <c r="V89" i="12" s="1"/>
  <c r="G96" i="12"/>
  <c r="K96" i="12"/>
  <c r="V96" i="12"/>
  <c r="G97" i="12"/>
  <c r="M97" i="12" s="1"/>
  <c r="M96" i="12" s="1"/>
  <c r="I97" i="12"/>
  <c r="I96" i="12" s="1"/>
  <c r="K97" i="12"/>
  <c r="O97" i="12"/>
  <c r="O96" i="12" s="1"/>
  <c r="Q97" i="12"/>
  <c r="Q96" i="12" s="1"/>
  <c r="V97" i="12"/>
  <c r="G101" i="12"/>
  <c r="I101" i="12"/>
  <c r="O101" i="12"/>
  <c r="V101" i="12"/>
  <c r="G102" i="12"/>
  <c r="I102" i="12"/>
  <c r="K102" i="12"/>
  <c r="K101" i="12" s="1"/>
  <c r="M102" i="12"/>
  <c r="M101" i="12" s="1"/>
  <c r="O102" i="12"/>
  <c r="Q102" i="12"/>
  <c r="Q101" i="12" s="1"/>
  <c r="V102" i="12"/>
  <c r="K105" i="12"/>
  <c r="G106" i="12"/>
  <c r="G105" i="12" s="1"/>
  <c r="I106" i="12"/>
  <c r="I105" i="12" s="1"/>
  <c r="K106" i="12"/>
  <c r="M106" i="12"/>
  <c r="M105" i="12" s="1"/>
  <c r="O106" i="12"/>
  <c r="Q106" i="12"/>
  <c r="V106" i="12"/>
  <c r="V105" i="12" s="1"/>
  <c r="G108" i="12"/>
  <c r="M108" i="12" s="1"/>
  <c r="I108" i="12"/>
  <c r="K108" i="12"/>
  <c r="O108" i="12"/>
  <c r="Q108" i="12"/>
  <c r="Q105" i="12" s="1"/>
  <c r="V108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O105" i="12" s="1"/>
  <c r="Q112" i="12"/>
  <c r="V112" i="12"/>
  <c r="G115" i="12"/>
  <c r="I115" i="12"/>
  <c r="K115" i="12"/>
  <c r="M115" i="12"/>
  <c r="O115" i="12"/>
  <c r="Q115" i="12"/>
  <c r="V115" i="12"/>
  <c r="K118" i="12"/>
  <c r="O118" i="12"/>
  <c r="G119" i="12"/>
  <c r="G118" i="12" s="1"/>
  <c r="I119" i="12"/>
  <c r="I118" i="12" s="1"/>
  <c r="K119" i="12"/>
  <c r="M119" i="12"/>
  <c r="M118" i="12" s="1"/>
  <c r="O119" i="12"/>
  <c r="Q119" i="12"/>
  <c r="Q118" i="12" s="1"/>
  <c r="V119" i="12"/>
  <c r="V118" i="12" s="1"/>
  <c r="AE122" i="12"/>
  <c r="I20" i="1"/>
  <c r="I19" i="1"/>
  <c r="I18" i="1"/>
  <c r="I17" i="1"/>
  <c r="F43" i="1"/>
  <c r="G43" i="1"/>
  <c r="G25" i="1" s="1"/>
  <c r="A25" i="1" s="1"/>
  <c r="H42" i="1"/>
  <c r="I42" i="1" s="1"/>
  <c r="H41" i="1"/>
  <c r="I41" i="1" s="1"/>
  <c r="H40" i="1"/>
  <c r="I16" i="1" l="1"/>
  <c r="I21" i="1" s="1"/>
  <c r="I60" i="1"/>
  <c r="J59" i="1" s="1"/>
  <c r="A26" i="1"/>
  <c r="G26" i="1"/>
  <c r="G28" i="1"/>
  <c r="G23" i="1"/>
  <c r="M38" i="12"/>
  <c r="M67" i="12"/>
  <c r="AF122" i="12"/>
  <c r="G85" i="12"/>
  <c r="G67" i="12"/>
  <c r="G38" i="12"/>
  <c r="M22" i="12"/>
  <c r="M8" i="12" s="1"/>
  <c r="I39" i="1"/>
  <c r="I43" i="1" s="1"/>
  <c r="J41" i="1" s="1"/>
  <c r="J28" i="1"/>
  <c r="J26" i="1"/>
  <c r="G38" i="1"/>
  <c r="F38" i="1"/>
  <c r="J23" i="1"/>
  <c r="J24" i="1"/>
  <c r="J25" i="1"/>
  <c r="J27" i="1"/>
  <c r="E24" i="1"/>
  <c r="E26" i="1"/>
  <c r="J58" i="1" l="1"/>
  <c r="J55" i="1"/>
  <c r="J57" i="1"/>
  <c r="J50" i="1"/>
  <c r="J51" i="1"/>
  <c r="J52" i="1"/>
  <c r="J56" i="1"/>
  <c r="J53" i="1"/>
  <c r="J54" i="1"/>
  <c r="A23" i="1"/>
  <c r="J39" i="1"/>
  <c r="J43" i="1" s="1"/>
  <c r="J42" i="1"/>
  <c r="J60" i="1" l="1"/>
  <c r="G24" i="1"/>
  <c r="A27" i="1" s="1"/>
  <c r="A29" i="1" s="1"/>
  <c r="G29" i="1" s="1"/>
  <c r="G27" i="1" s="1"/>
  <c r="A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8950E324-7336-497A-B443-26AE73C9807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4FC8893-60C3-439F-AC72-75C9C89D2FF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<sst xmlns="http://schemas.openxmlformats.org/spreadsheetml/2006/main" count="550" uniqueCount="246">
  <si>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</si>
  <si>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</si>
  <si>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</si>
  <si>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</si>
  <si>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</si>
  <si>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</si>
  <si>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</si>
  <si>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</si>
  <si>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</si>
  <si>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</si>
  <si>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</si>
  <si>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</si>
  <si>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</si>
  <si>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</si>
  <si>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</si>
  <si>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</si>
  <si>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</si>
  <si>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</si>
  <si>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</si>
  <si>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</si>
  <si>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</si>
  <si>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</si>
  <si>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</si>
  <si>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</si>
  <si>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</si>
  <si>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</si>
  <si>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</si>
  <si>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</si>
  <si>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</si>
  <si>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</si>
  <si>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</si>
  <si>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</si>
  <si>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</si>
  <si>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</si>
  <si>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</si>
  <si>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</si>
  <si>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</si>
  <si>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</si>
  <si>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</si>
  <si>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</si>
  <si>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</si>
  <si>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</si>
  <si>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</si>
  <si>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2047_01</t>
  </si>
  <si>
    <t>DPS Skalice - statická sanace opěrné zdi</t>
  </si>
  <si>
    <t>01</t>
  </si>
  <si>
    <t>Vlastní objekt</t>
  </si>
  <si>
    <t>Objekt:</t>
  </si>
  <si>
    <t>Rozpočet:</t>
  </si>
  <si>
    <t>2020/47</t>
  </si>
  <si>
    <t>Domov pro seniory Skalice, příspěvková organizace</t>
  </si>
  <si>
    <t>1</t>
  </si>
  <si>
    <t>Skalice</t>
  </si>
  <si>
    <t>67171</t>
  </si>
  <si>
    <t>45671729</t>
  </si>
  <si>
    <t>24.11.2020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</si>
  <si>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</si>
  <si>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</si>
  <si>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</si>
  <si>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</si>
  <si>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</si>
  <si>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</si>
  <si>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</si>
  <si>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</si>
  <si>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</si>
  <si>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</si>
  <si>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</si>
  <si>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</si>
  <si>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</si>
  <si>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</si>
  <si>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</si>
  <si>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</si>
  <si>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</si>
  <si>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</si>
  <si>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</si>
  <si>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</si>
  <si>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</si>
  <si>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</si>
  <si>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</si>
  <si>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</si>
  <si>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</si>
  <si>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</si>
  <si>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</si>
  <si>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</si>
  <si>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</si>
  <si>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</si>
  <si>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</si>
  <si>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</si>
  <si>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</si>
  <si>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</si>
  <si>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</si>
  <si>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</si>
  <si>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</si>
  <si>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</si>
  <si>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</si>
  <si>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</si>
  <si>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</si>
  <si>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</si>
  <si>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</si>
  <si>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</si>
  <si>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</si>
  <si>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</si>
  <si>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</si>
  <si>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</si>
  <si>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</si>
  <si>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</si>
  <si>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</si>
  <si>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</si>
  <si>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</si>
  <si>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</si>
  <si>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114203202R00</t>
  </si>
  <si>
    <t>Očištění kamene nebo tvárnic od malty</t>
  </si>
  <si>
    <t>m3</t>
  </si>
  <si>
    <t>800-1</t>
  </si>
  <si>
    <t>RTS 20/ II</t>
  </si>
  <si>
    <t>Práce</t>
  </si>
  <si>
    <t>POL1_</t>
  </si>
  <si>
    <t>získaných při rozebrání dlažeb, záhozů, rovnanin a soustřeďovacích staveb. S přehozením znečištěného a očištěného kamene nebo tvárnic na vzdálenost do 3 m nebo jeho naložení na dopravní prostředek. S odklizením a uložením úlomků kamene a uvolněné hlíny nebo malty na vzdálenost do 10 m.</t>
  </si>
  <si>
    <t>SPI</t>
  </si>
  <si>
    <t>s vytříděním kamena a cihel do suti : 13,78*2,91*0,7</t>
  </si>
  <si>
    <t>VV</t>
  </si>
  <si>
    <t>SPU</t>
  </si>
  <si>
    <t>139601103R00</t>
  </si>
  <si>
    <t>Ruční výkop jam, rýh a šachet v hornině 4</t>
  </si>
  <si>
    <t>s přehozením na vzdálenost do 5 m nebo s naložením na ruční dopravní prostředek</t>
  </si>
  <si>
    <t>pro žebra : 0,85*1,3*0,8*2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</si>
  <si>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</si>
  <si>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</si>
  <si>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</si>
  <si>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0,9*0,2*13,8</t>
  </si>
  <si>
    <t>0,6*0,2*13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</si>
  <si>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</si>
  <si>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</si>
  <si>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</si>
  <si>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</si>
  <si>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>základová spára : 9,11*0,7+0,6*0,8*2</t>
  </si>
  <si>
    <t>185803411R00</t>
  </si>
  <si>
    <t>Vyhrabání trávníku v rovině nebo na svahu do 1:5</t>
  </si>
  <si>
    <t>823-1</t>
  </si>
  <si>
    <t>s uložením shrabků na hromady, naložením na dopravní prostředek, odvozem do 20 km a se složením,</t>
  </si>
  <si>
    <t>finální úprava terénu : 4*15*2</t>
  </si>
  <si>
    <t>216904112R00</t>
  </si>
  <si>
    <t xml:space="preserve">Očištění ploch tlak. vodou nebo stlač. vzduchem očištění tlakovou vodou, zdiva stěn a rubu kleneb,  </t>
  </si>
  <si>
    <t>800-2</t>
  </si>
  <si>
    <t>POL1_1</t>
  </si>
  <si>
    <t>navazující úseky : 3*2,68*2*2</t>
  </si>
  <si>
    <t>274214211RV</t>
  </si>
  <si>
    <t>Základové pasy z lom. kamene na MC 10, nad 3 m3, z 80% z původního kamene, nový kámen 20%</t>
  </si>
  <si>
    <t>Vlastní</t>
  </si>
  <si>
    <t>9,11*0,7*0,85</t>
  </si>
  <si>
    <t>0,6*0,8*0,85*2</t>
  </si>
  <si>
    <t>311231116R00</t>
  </si>
  <si>
    <t>Zdivo nosné z cihel a tvarovek pálených pod omítku z cihel plných, 290x140x65 mm, P 15, na maltu MC 10</t>
  </si>
  <si>
    <t>801-1</t>
  </si>
  <si>
    <t>dozdívka horní části : 0,7*0,7*13,5</t>
  </si>
  <si>
    <t>316244044R00</t>
  </si>
  <si>
    <t>Ukončující vrstvy z cihel z cihel pálených plných, délky 290 mm, P 25, uložených naplocho</t>
  </si>
  <si>
    <t>(nenosné - krycí) vodorovné nebo šikmé na cementovou maltu, bez spárování,</t>
  </si>
  <si>
    <t>0,9*13,8</t>
  </si>
  <si>
    <t>330321311R00</t>
  </si>
  <si>
    <t>Beton sloupů a pilířů železový třídy C 20/25</t>
  </si>
  <si>
    <t>táhel, rámových stojek, vzpěr (bez výztuže), s pomocným lešením o výšce podlahy do 1,90 m a pro zatížení do 1,5 kPa,</t>
  </si>
  <si>
    <t>0,4*0,4*2,84*2</t>
  </si>
  <si>
    <t>331351101RT1</t>
  </si>
  <si>
    <t>Bednění hranatých sloupů průřezu pravoúhlého čtyřúhelníka_x000D_
 zřízení</t>
  </si>
  <si>
    <t>(pilířů), rámových stojek, táhel nebo vzpěr svislých nebo šikmých (odkloněných) o výšce do 4 m včetně vzepření</t>
  </si>
  <si>
    <t>0,4*4*2,84*2</t>
  </si>
  <si>
    <t>331351102R00</t>
  </si>
  <si>
    <t>Bednění hranatých sloupů průřezu pravoúhlého čtyřúhelníka_x000D_
 odstranění</t>
  </si>
  <si>
    <t>Odkaz na mn. položky pořadí 11 : 9,08800</t>
  </si>
  <si>
    <t>331361821R00</t>
  </si>
  <si>
    <t>Výztuž hranatých sloupů z betonářské oceli_x000D_
 10 505(R)</t>
  </si>
  <si>
    <t>t</t>
  </si>
  <si>
    <t>pilířů, rámových stojek, vzpěr, věšáků nebo táhel svislých nebo šikmých. Včetně distančních prvků.</t>
  </si>
  <si>
    <t>R-16 : 1,58*3,1*4*2/1000*1,08</t>
  </si>
  <si>
    <t>R-6 : 0,22*2,84/0,2*(0,3*4)*2/1000*1,08</t>
  </si>
  <si>
    <t>31121112V1</t>
  </si>
  <si>
    <t>Zdivo nadzákladové z lomového kamene na MVC 2,5, bez dodávky kamene</t>
  </si>
  <si>
    <t>Kalkul</t>
  </si>
  <si>
    <t>0,7*2,14*12</t>
  </si>
  <si>
    <t>odpočet žebra : -0,4*0,4*2,14</t>
  </si>
  <si>
    <t>620401162R00</t>
  </si>
  <si>
    <t>Zpevňující a ochranné nátěry vnějších omítek nátěr pro hydrofobizaci minerálních stavebních materiálů, 2 vrstvy nátěru</t>
  </si>
  <si>
    <t>koruna zdi : 0,9*13,8</t>
  </si>
  <si>
    <t>622434202RT1</t>
  </si>
  <si>
    <t xml:space="preserve">Omítkový sanační systém pro vnější zdivo sanační postřik, izolační omítka tl. 15 mm,  ,  </t>
  </si>
  <si>
    <t>801-4</t>
  </si>
  <si>
    <t>(2,9+2)*13,5</t>
  </si>
  <si>
    <t>622471317RS7</t>
  </si>
  <si>
    <t xml:space="preserve">Nátěry a nástřiky vnějších stěn a pilířů základním a krycím nátěrem (nebo přestřikem povrchu) hmota silikátová, složitost 1 ÷ 2,  </t>
  </si>
  <si>
    <t>Penetrace + 2 x krycí nátěr.</t>
  </si>
  <si>
    <t>Odkaz na mn. položky pořadí 16 : 66,15000</t>
  </si>
  <si>
    <t>622903111R00</t>
  </si>
  <si>
    <t>Očištění zdiva nebo betonu zdí a valů před započetím oprav ručně</t>
  </si>
  <si>
    <t>801-5</t>
  </si>
  <si>
    <t>před započetím oprav</t>
  </si>
  <si>
    <t>627456146R00</t>
  </si>
  <si>
    <t>Vyplnění spár dosavadních konstrukcí vyčištění spár na hloubku do 70 mm, zdivo z cihel, s vyspárováním</t>
  </si>
  <si>
    <t>832-1</t>
  </si>
  <si>
    <t>941955003R00</t>
  </si>
  <si>
    <t>Lešení lehké pracovní pomocné pomocné, o výšce lešeňové podlahy přes 1,9 do 2,5 m</t>
  </si>
  <si>
    <t>800-3</t>
  </si>
  <si>
    <t>15*1,5*2</t>
  </si>
  <si>
    <t>953981104R00</t>
  </si>
  <si>
    <t>Chemické kotvy do betonu, do cihelného zdiva do betonu, hloubky 125 mm, M 16, ampule pro chemickou kotvu</t>
  </si>
  <si>
    <t>kus</t>
  </si>
  <si>
    <t>prokotvovací trny : 2*(6+5)</t>
  </si>
  <si>
    <t>13285310R</t>
  </si>
  <si>
    <t>ocel betonářská žebírková tyč 10505; d = 16,0 mm</t>
  </si>
  <si>
    <t>SPCM</t>
  </si>
  <si>
    <t>Specifikace</t>
  </si>
  <si>
    <t>POL3_1</t>
  </si>
  <si>
    <t>prokotvovací trny : 1,58*0,8*2*(6+5)/1000*1,08</t>
  </si>
  <si>
    <t>961021311R00</t>
  </si>
  <si>
    <t>Bourání základů ze zdiva kamenného a smíšeného ze zdiva kamenného</t>
  </si>
  <si>
    <t>801-3</t>
  </si>
  <si>
    <t>nebo vybourání otvorů průřezové plochy přes 4 m2 v základech,</t>
  </si>
  <si>
    <t>998153131R00</t>
  </si>
  <si>
    <t>Přesun hmot pro zdi a valy samostatné vodorovně do 50 m výšky do 20 m</t>
  </si>
  <si>
    <t>Přesun hmot</t>
  </si>
  <si>
    <t>POL7_1</t>
  </si>
  <si>
    <t>se svislou nosnou konstrukcí zděnou z cihel, kamene, tvárnic, monolitickou betonovou tyčovou nebo plošnou ( KMCH 1, 2, 3, - JKSO šesté místo )</t>
  </si>
  <si>
    <t>979081111R00</t>
  </si>
  <si>
    <t>Odvoz suti a vybouraných hmot na skládku do 1 km</t>
  </si>
  <si>
    <t>Přesun suti</t>
  </si>
  <si>
    <t>POL8_0</t>
  </si>
  <si>
    <t>979081121R00</t>
  </si>
  <si>
    <t>Odvoz suti a vybouraných hmot na skládku příplatek za každý další 1 km</t>
  </si>
  <si>
    <t>979990001R00</t>
  </si>
  <si>
    <t>Poplatek za skládku stavební suti, skupina 17 09 04 z Katalogu odpadů</t>
  </si>
  <si>
    <t>RTS 20/ I</t>
  </si>
  <si>
    <t>979088212R00</t>
  </si>
  <si>
    <t>Nakládání suti a vybouraných hmot nakládání suti a vybouraných hmot na dopravní prostředky pro vodorovné přemístění</t>
  </si>
  <si>
    <t>na dopravní prostředky pro vodorovné přemístění,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</si>
  <si>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</si>
  <si>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</si>
  <si>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</si>
  <si>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</si>
  <si>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</si>
  <si>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</si>
  <si>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</si>
  <si>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Indiv</t>
  </si>
  <si>
    <t>VRN</t>
  </si>
  <si>
    <t>POL99_2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</si>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</sst>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w9M4pYhwBUT1EDyS3gWPCKP8eFmPeb+CqvNWhfEYwO4y0U49IfE1u4/iVrkNry7iIreupe0PY0pscAinqLpVLg==" saltValue="GUiV4QtzohLZgWeM4H/sm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44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1083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50</v>
      </c>
      <c r="E5" s="91"/>
      <c r="F5" s="91"/>
      <c r="G5" s="91"/>
      <c r="H5" s="18" t="s">
        <v>40</v>
      </c>
      <c r="I5" s="130" t="s">
        <v>54</v>
      </c>
      <c r="J5" s="8"/>
    </row>
    <row r="6" spans="1:15" ht="15.75" customHeight="1" x14ac:dyDescent="0.2">
      <c r="A6" s="2"/>
      <c r="B6" s="28"/>
      <c r="C6" s="55"/>
      <c r="D6" s="110" t="s">
        <v>51</v>
      </c>
      <c r="E6" s="92"/>
      <c r="F6" s="92"/>
      <c r="G6" s="9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SUMIF(F50:F59,A16,I50:I59)+SUMIF(F50:F59,"PSU",I50:I59)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SUMIF(F50:F59,A17,I50:I59)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SUMIF(F50:F59,A18,I50:I59)</f>
        <v>0</v>
      </c>
      <c r="J18" s="85"/>
    </row>
    <row r="19" spans="1:10" ht="23.25" customHeight="1" x14ac:dyDescent="0.2">
      <c r="A19" s="198" t="s">
        <v>80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SUMIF(F50:F59,A19,I50:I59)</f>
        <v>0</v>
      </c>
      <c r="J19" s="85"/>
    </row>
    <row r="20" spans="1:10" ht="23.25" customHeight="1" x14ac:dyDescent="0.2">
      <c r="A20" s="198" t="s">
        <v>81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SUMIF(F50:F59,A20,I50:I59)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IF(A29&gt;50, ROUNDUP(A27, 0), ROUNDDOWN(A27, 0))</f>
        <v>0</v>
      </c>
      <c r="H29" s="176"/>
      <c r="I29" s="176"/>
      <c r="J29" s="177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55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56</v>
      </c>
      <c r="C39" s="150"/>
      <c r="D39" s="150"/>
      <c r="E39" s="150"/>
      <c r="F39" s="151">
        <f>'01 2047_01 Pol'!AE122</f>
        <v>0</v>
      </c>
      <c r="G39" s="152">
        <f>'01 2047_01 Pol'!AF122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/>
      <c r="C40" s="156" t="s">
        <v>57</v>
      </c>
      <c r="D40" s="156"/>
      <c r="E40" s="156"/>
      <c r="F40" s="157"/>
      <c r="G40" s="158"/>
      <c r="H40" s="158">
        <f>(F40*SazbaDPH1/100)+(G40*SazbaDPH2/100)</f>
        <v>0</v>
      </c>
      <c r="I40" s="158"/>
      <c r="J40" s="159"/>
    </row>
    <row r="41" spans="1:10" ht="25.5" hidden="1" customHeight="1" x14ac:dyDescent="0.2">
      <c r="A41" s="139">
        <v>2</v>
      </c>
      <c r="B41" s="155" t="s">
        <v>45</v>
      </c>
      <c r="C41" s="156" t="s">
        <v>46</v>
      </c>
      <c r="D41" s="156"/>
      <c r="E41" s="156"/>
      <c r="F41" s="157">
        <f>'01 2047_01 Pol'!AE122</f>
        <v>0</v>
      </c>
      <c r="G41" s="158">
        <f>'01 2047_01 Pol'!AF122</f>
        <v>0</v>
      </c>
      <c r="H41" s="158">
        <f>(F41*SazbaDPH1/100)+(G41*SazbaDPH2/100)</f>
        <v>0</v>
      </c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9">
        <v>3</v>
      </c>
      <c r="B42" s="160" t="s">
        <v>43</v>
      </c>
      <c r="C42" s="150" t="s">
        <v>44</v>
      </c>
      <c r="D42" s="150"/>
      <c r="E42" s="150"/>
      <c r="F42" s="161">
        <f>'01 2047_01 Pol'!AE122</f>
        <v>0</v>
      </c>
      <c r="G42" s="153">
        <f>'01 2047_01 Pol'!AF122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9"/>
      <c r="B43" s="162" t="s">
        <v>58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7" spans="1:10" ht="15.75" x14ac:dyDescent="0.25">
      <c r="B47" s="178" t="s">
        <v>60</v>
      </c>
    </row>
    <row r="49" spans="1:10" ht="25.5" customHeight="1" x14ac:dyDescent="0.2">
      <c r="A49" s="180"/>
      <c r="B49" s="183" t="s">
        <v>17</v>
      </c>
      <c r="C49" s="183" t="s">
        <v>5</v>
      </c>
      <c r="D49" s="184"/>
      <c r="E49" s="184"/>
      <c r="F49" s="185" t="s">
        <v>61</v>
      </c>
      <c r="G49" s="185"/>
      <c r="H49" s="185"/>
      <c r="I49" s="185" t="s">
        <v>29</v>
      </c>
      <c r="J49" s="185" t="s">
        <v>0</v>
      </c>
    </row>
    <row r="50" spans="1:10" ht="36.75" customHeight="1" x14ac:dyDescent="0.2">
      <c r="A50" s="181"/>
      <c r="B50" s="186" t="s">
        <v>51</v>
      </c>
      <c r="C50" s="187" t="s">
        <v>62</v>
      </c>
      <c r="D50" s="188"/>
      <c r="E50" s="188"/>
      <c r="F50" s="194" t="s">
        <v>24</v>
      </c>
      <c r="G50" s="195"/>
      <c r="H50" s="195"/>
      <c r="I50" s="195">
        <f>'01 2047_01 Pol'!G8</f>
        <v>0</v>
      </c>
      <c r="J50" s="192" t="str">
        <f>IF(I60=0,"",I50/I60*100)</f>
        <v/>
      </c>
    </row>
    <row r="51" spans="1:10" ht="36.75" customHeight="1" x14ac:dyDescent="0.2">
      <c r="A51" s="181"/>
      <c r="B51" s="186" t="s">
        <v>63</v>
      </c>
      <c r="C51" s="187" t="s">
        <v>64</v>
      </c>
      <c r="D51" s="188"/>
      <c r="E51" s="188"/>
      <c r="F51" s="194" t="s">
        <v>24</v>
      </c>
      <c r="G51" s="195"/>
      <c r="H51" s="195"/>
      <c r="I51" s="195">
        <f>'01 2047_01 Pol'!G30</f>
        <v>0</v>
      </c>
      <c r="J51" s="192" t="str">
        <f>IF(I60=0,"",I51/I60*100)</f>
        <v/>
      </c>
    </row>
    <row r="52" spans="1:10" ht="36.75" customHeight="1" x14ac:dyDescent="0.2">
      <c r="A52" s="181"/>
      <c r="B52" s="186" t="s">
        <v>65</v>
      </c>
      <c r="C52" s="187" t="s">
        <v>66</v>
      </c>
      <c r="D52" s="188"/>
      <c r="E52" s="188"/>
      <c r="F52" s="194" t="s">
        <v>24</v>
      </c>
      <c r="G52" s="195"/>
      <c r="H52" s="195"/>
      <c r="I52" s="195">
        <f>'01 2047_01 Pol'!G38</f>
        <v>0</v>
      </c>
      <c r="J52" s="192" t="str">
        <f>IF(I60=0,"",I52/I60*100)</f>
        <v/>
      </c>
    </row>
    <row r="53" spans="1:10" ht="36.75" customHeight="1" x14ac:dyDescent="0.2">
      <c r="A53" s="181"/>
      <c r="B53" s="186" t="s">
        <v>67</v>
      </c>
      <c r="C53" s="187" t="s">
        <v>68</v>
      </c>
      <c r="D53" s="188"/>
      <c r="E53" s="188"/>
      <c r="F53" s="194" t="s">
        <v>24</v>
      </c>
      <c r="G53" s="195"/>
      <c r="H53" s="195"/>
      <c r="I53" s="195">
        <f>'01 2047_01 Pol'!G67</f>
        <v>0</v>
      </c>
      <c r="J53" s="192" t="str">
        <f>IF(I60=0,"",I53/I60*100)</f>
        <v/>
      </c>
    </row>
    <row r="54" spans="1:10" ht="36.75" customHeight="1" x14ac:dyDescent="0.2">
      <c r="A54" s="181"/>
      <c r="B54" s="186" t="s">
        <v>69</v>
      </c>
      <c r="C54" s="187" t="s">
        <v>70</v>
      </c>
      <c r="D54" s="188"/>
      <c r="E54" s="188"/>
      <c r="F54" s="194" t="s">
        <v>24</v>
      </c>
      <c r="G54" s="195"/>
      <c r="H54" s="195"/>
      <c r="I54" s="195">
        <f>'01 2047_01 Pol'!G85</f>
        <v>0</v>
      </c>
      <c r="J54" s="192" t="str">
        <f>IF(I60=0,"",I54/I60*100)</f>
        <v/>
      </c>
    </row>
    <row r="55" spans="1:10" ht="36.75" customHeight="1" x14ac:dyDescent="0.2">
      <c r="A55" s="181"/>
      <c r="B55" s="186" t="s">
        <v>71</v>
      </c>
      <c r="C55" s="187" t="s">
        <v>72</v>
      </c>
      <c r="D55" s="188"/>
      <c r="E55" s="188"/>
      <c r="F55" s="194" t="s">
        <v>24</v>
      </c>
      <c r="G55" s="195"/>
      <c r="H55" s="195"/>
      <c r="I55" s="195">
        <f>'01 2047_01 Pol'!G89</f>
        <v>0</v>
      </c>
      <c r="J55" s="192" t="str">
        <f>IF(I60=0,"",I55/I60*100)</f>
        <v/>
      </c>
    </row>
    <row r="56" spans="1:10" ht="36.75" customHeight="1" x14ac:dyDescent="0.2">
      <c r="A56" s="181"/>
      <c r="B56" s="186" t="s">
        <v>73</v>
      </c>
      <c r="C56" s="187" t="s">
        <v>74</v>
      </c>
      <c r="D56" s="188"/>
      <c r="E56" s="188"/>
      <c r="F56" s="194" t="s">
        <v>24</v>
      </c>
      <c r="G56" s="195"/>
      <c r="H56" s="195"/>
      <c r="I56" s="195">
        <f>'01 2047_01 Pol'!G96</f>
        <v>0</v>
      </c>
      <c r="J56" s="192" t="str">
        <f>IF(I60=0,"",I56/I60*100)</f>
        <v/>
      </c>
    </row>
    <row r="57" spans="1:10" ht="36.75" customHeight="1" x14ac:dyDescent="0.2">
      <c r="A57" s="181"/>
      <c r="B57" s="186" t="s">
        <v>75</v>
      </c>
      <c r="C57" s="187" t="s">
        <v>76</v>
      </c>
      <c r="D57" s="188"/>
      <c r="E57" s="188"/>
      <c r="F57" s="194" t="s">
        <v>24</v>
      </c>
      <c r="G57" s="195"/>
      <c r="H57" s="195"/>
      <c r="I57" s="195">
        <f>'01 2047_01 Pol'!G101</f>
        <v>0</v>
      </c>
      <c r="J57" s="192" t="str">
        <f>IF(I60=0,"",I57/I60*100)</f>
        <v/>
      </c>
    </row>
    <row r="58" spans="1:10" ht="36.75" customHeight="1" x14ac:dyDescent="0.2">
      <c r="A58" s="181"/>
      <c r="B58" s="186" t="s">
        <v>77</v>
      </c>
      <c r="C58" s="187" t="s">
        <v>78</v>
      </c>
      <c r="D58" s="188"/>
      <c r="E58" s="188"/>
      <c r="F58" s="194" t="s">
        <v>79</v>
      </c>
      <c r="G58" s="195"/>
      <c r="H58" s="195"/>
      <c r="I58" s="195">
        <f>'01 2047_01 Pol'!G105</f>
        <v>0</v>
      </c>
      <c r="J58" s="192" t="str">
        <f>IF(I60=0,"",I58/I60*100)</f>
        <v/>
      </c>
    </row>
    <row r="59" spans="1:10" ht="36.75" customHeight="1" x14ac:dyDescent="0.2">
      <c r="A59" s="181"/>
      <c r="B59" s="186" t="s">
        <v>80</v>
      </c>
      <c r="C59" s="187" t="s">
        <v>27</v>
      </c>
      <c r="D59" s="188"/>
      <c r="E59" s="188"/>
      <c r="F59" s="194" t="s">
        <v>80</v>
      </c>
      <c r="G59" s="195"/>
      <c r="H59" s="195"/>
      <c r="I59" s="195">
        <f>'01 2047_01 Pol'!G118</f>
        <v>0</v>
      </c>
      <c r="J59" s="192" t="str">
        <f>IF(I60=0,"",I59/I60*100)</f>
        <v/>
      </c>
    </row>
    <row r="60" spans="1:10" ht="25.5" customHeight="1" x14ac:dyDescent="0.2">
      <c r="A60" s="182"/>
      <c r="B60" s="189" t="s">
        <v>1</v>
      </c>
      <c r="C60" s="190"/>
      <c r="D60" s="191"/>
      <c r="E60" s="191"/>
      <c r="F60" s="196"/>
      <c r="G60" s="197"/>
      <c r="H60" s="197"/>
      <c r="I60" s="197">
        <f>SUM(I50:I59)</f>
        <v>0</v>
      </c>
      <c r="J60" s="193">
        <f>SUM(J50:J59)</f>
        <v>0</v>
      </c>
    </row>
    <row r="61" spans="1:10" x14ac:dyDescent="0.2">
      <c r="F61" s="137"/>
      <c r="G61" s="137"/>
      <c r="H61" s="137"/>
      <c r="I61" s="137"/>
      <c r="J61" s="138"/>
    </row>
    <row r="62" spans="1:10" x14ac:dyDescent="0.2">
      <c r="F62" s="137"/>
      <c r="G62" s="137"/>
      <c r="H62" s="137"/>
      <c r="I62" s="137"/>
      <c r="J62" s="138"/>
    </row>
    <row r="63" spans="1:10" x14ac:dyDescent="0.2">
      <c r="F63" s="137"/>
      <c r="G63" s="137"/>
      <c r="H63" s="137"/>
      <c r="I63" s="137"/>
      <c r="J63" s="138"/>
    </row>
  </sheetData>
  <sheetProtection algorithmName="SHA-512" hashValue="0CC6DzzHtvocq4QkCPsaA3e5O82+Px1jdob3PstLF028W5tAkM/kAW9lkddpLNo6RmVkUla0SD0detQsLB4Uwg==" saltValue="qoNTncmBUDQ5BpvUCe/W9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pkYQkvwwOyBZ/GgUki67iIXBClPRsnai/rHuHbkdFjd+ylqqrRNVMQVyj6FzMj7NfrPqdSsFxHc3HFbZ1vsAVA==" saltValue="4icbpTsS42j2O4/Mid5Gz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CB1CD-CB1C-4602-987C-D72252FAACF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82</v>
      </c>
      <c r="B1" s="199"/>
      <c r="C1" s="199"/>
      <c r="D1" s="199"/>
      <c r="E1" s="199"/>
      <c r="F1" s="199"/>
      <c r="G1" s="199"/>
      <c r="AG1" t="s">
        <v>83</v>
      </c>
    </row>
    <row r="2" spans="1:60" ht="24.95" customHeight="1" x14ac:dyDescent="0.2">
      <c r="A2" s="200" t="s">
        <v>7</v>
      </c>
      <c r="B2" s="49" t="s">
        <v>49</v>
      </c>
      <c r="C2" s="203" t="s">
        <v>44</v>
      </c>
      <c r="D2" s="201"/>
      <c r="E2" s="201"/>
      <c r="F2" s="201"/>
      <c r="G2" s="202"/>
      <c r="AG2" t="s">
        <v>84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84</v>
      </c>
      <c r="AG3" t="s">
        <v>85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86</v>
      </c>
    </row>
    <row r="5" spans="1:60" x14ac:dyDescent="0.2">
      <c r="D5" s="10"/>
    </row>
    <row r="6" spans="1:60" ht="38.25" x14ac:dyDescent="0.2">
      <c r="A6" s="210" t="s">
        <v>87</v>
      </c>
      <c r="B6" s="212" t="s">
        <v>88</v>
      </c>
      <c r="C6" s="212" t="s">
        <v>89</v>
      </c>
      <c r="D6" s="211" t="s">
        <v>90</v>
      </c>
      <c r="E6" s="210" t="s">
        <v>91</v>
      </c>
      <c r="F6" s="209" t="s">
        <v>92</v>
      </c>
      <c r="G6" s="210" t="s">
        <v>29</v>
      </c>
      <c r="H6" s="213" t="s">
        <v>30</v>
      </c>
      <c r="I6" s="213" t="s">
        <v>93</v>
      </c>
      <c r="J6" s="213" t="s">
        <v>31</v>
      </c>
      <c r="K6" s="213" t="s">
        <v>94</v>
      </c>
      <c r="L6" s="213" t="s">
        <v>95</v>
      </c>
      <c r="M6" s="213" t="s">
        <v>96</v>
      </c>
      <c r="N6" s="213" t="s">
        <v>97</v>
      </c>
      <c r="O6" s="213" t="s">
        <v>98</v>
      </c>
      <c r="P6" s="213" t="s">
        <v>99</v>
      </c>
      <c r="Q6" s="213" t="s">
        <v>100</v>
      </c>
      <c r="R6" s="213" t="s">
        <v>101</v>
      </c>
      <c r="S6" s="213" t="s">
        <v>102</v>
      </c>
      <c r="T6" s="213" t="s">
        <v>103</v>
      </c>
      <c r="U6" s="213" t="s">
        <v>104</v>
      </c>
      <c r="V6" s="213" t="s">
        <v>105</v>
      </c>
      <c r="W6" s="213" t="s">
        <v>106</v>
      </c>
      <c r="X6" s="213" t="s">
        <v>107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7" t="s">
        <v>108</v>
      </c>
      <c r="B8" s="228" t="s">
        <v>51</v>
      </c>
      <c r="C8" s="245" t="s">
        <v>62</v>
      </c>
      <c r="D8" s="229"/>
      <c r="E8" s="230"/>
      <c r="F8" s="231"/>
      <c r="G8" s="231">
        <f>SUMIF(AG9:AG29,"&lt;&gt;NOR",G9:G29)</f>
        <v>0</v>
      </c>
      <c r="H8" s="231"/>
      <c r="I8" s="231">
        <f>SUM(I9:I29)</f>
        <v>0</v>
      </c>
      <c r="J8" s="231"/>
      <c r="K8" s="231">
        <f>SUM(K9:K29)</f>
        <v>0</v>
      </c>
      <c r="L8" s="231"/>
      <c r="M8" s="231">
        <f>SUM(M9:M29)</f>
        <v>0</v>
      </c>
      <c r="N8" s="231"/>
      <c r="O8" s="231">
        <f>SUM(O9:O29)</f>
        <v>0</v>
      </c>
      <c r="P8" s="231"/>
      <c r="Q8" s="231">
        <f>SUM(Q9:Q29)</f>
        <v>12.91</v>
      </c>
      <c r="R8" s="231"/>
      <c r="S8" s="231"/>
      <c r="T8" s="232"/>
      <c r="U8" s="226"/>
      <c r="V8" s="226">
        <f>SUM(V9:V29)</f>
        <v>74.75</v>
      </c>
      <c r="W8" s="226"/>
      <c r="X8" s="226"/>
      <c r="AG8" t="s">
        <v>109</v>
      </c>
    </row>
    <row r="9" spans="1:60" outlineLevel="1" x14ac:dyDescent="0.2">
      <c r="A9" s="233">
        <v>1</v>
      </c>
      <c r="B9" s="234" t="s">
        <v>110</v>
      </c>
      <c r="C9" s="246" t="s">
        <v>111</v>
      </c>
      <c r="D9" s="235" t="s">
        <v>112</v>
      </c>
      <c r="E9" s="236">
        <v>28.069859999999998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0.46</v>
      </c>
      <c r="Q9" s="238">
        <f>ROUND(E9*P9,2)</f>
        <v>12.91</v>
      </c>
      <c r="R9" s="238" t="s">
        <v>113</v>
      </c>
      <c r="S9" s="238" t="s">
        <v>114</v>
      </c>
      <c r="T9" s="239" t="s">
        <v>114</v>
      </c>
      <c r="U9" s="223">
        <v>1.99</v>
      </c>
      <c r="V9" s="223">
        <f>ROUND(E9*U9,2)</f>
        <v>55.86</v>
      </c>
      <c r="W9" s="223"/>
      <c r="X9" s="223" t="s">
        <v>115</v>
      </c>
      <c r="Y9" s="214"/>
      <c r="Z9" s="214"/>
      <c r="AA9" s="214"/>
      <c r="AB9" s="214"/>
      <c r="AC9" s="214"/>
      <c r="AD9" s="214"/>
      <c r="AE9" s="214"/>
      <c r="AF9" s="214"/>
      <c r="AG9" s="214" t="s">
        <v>116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21"/>
      <c r="B10" s="222"/>
      <c r="C10" s="247" t="s">
        <v>117</v>
      </c>
      <c r="D10" s="241"/>
      <c r="E10" s="241"/>
      <c r="F10" s="241"/>
      <c r="G10" s="241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118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0" t="str">
        <f>C10</f>
        <v>získaných při rozebrání dlažeb, záhozů, rovnanin a soustřeďovacích staveb. S přehozením znečištěného a očištěného kamene nebo tvárnic na vzdálenost do 3 m nebo jeho naložení na dopravní prostředek. S odklizením a uložením úlomků kamene a uvolněné hlíny nebo malty na vzdálenost do 10 m.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48" t="s">
        <v>119</v>
      </c>
      <c r="D11" s="224"/>
      <c r="E11" s="225">
        <v>28.069859999999998</v>
      </c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120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49"/>
      <c r="D12" s="242"/>
      <c r="E12" s="242"/>
      <c r="F12" s="242"/>
      <c r="G12" s="242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121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3">
        <v>2</v>
      </c>
      <c r="B13" s="234" t="s">
        <v>122</v>
      </c>
      <c r="C13" s="246" t="s">
        <v>123</v>
      </c>
      <c r="D13" s="235" t="s">
        <v>112</v>
      </c>
      <c r="E13" s="236">
        <v>1.768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8">
        <v>0</v>
      </c>
      <c r="O13" s="238">
        <f>ROUND(E13*N13,2)</f>
        <v>0</v>
      </c>
      <c r="P13" s="238">
        <v>0</v>
      </c>
      <c r="Q13" s="238">
        <f>ROUND(E13*P13,2)</f>
        <v>0</v>
      </c>
      <c r="R13" s="238" t="s">
        <v>113</v>
      </c>
      <c r="S13" s="238" t="s">
        <v>114</v>
      </c>
      <c r="T13" s="239" t="s">
        <v>114</v>
      </c>
      <c r="U13" s="223">
        <v>4.6550000000000002</v>
      </c>
      <c r="V13" s="223">
        <f>ROUND(E13*U13,2)</f>
        <v>8.23</v>
      </c>
      <c r="W13" s="223"/>
      <c r="X13" s="223" t="s">
        <v>115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116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47" t="s">
        <v>124</v>
      </c>
      <c r="D14" s="241"/>
      <c r="E14" s="241"/>
      <c r="F14" s="241"/>
      <c r="G14" s="241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118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48" t="s">
        <v>125</v>
      </c>
      <c r="D15" s="224"/>
      <c r="E15" s="225">
        <v>1.768</v>
      </c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4"/>
      <c r="Z15" s="214"/>
      <c r="AA15" s="214"/>
      <c r="AB15" s="214"/>
      <c r="AC15" s="214"/>
      <c r="AD15" s="214"/>
      <c r="AE15" s="214"/>
      <c r="AF15" s="214"/>
      <c r="AG15" s="214" t="s">
        <v>120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49"/>
      <c r="D16" s="242"/>
      <c r="E16" s="242"/>
      <c r="F16" s="242"/>
      <c r="G16" s="242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121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3">
        <v>3</v>
      </c>
      <c r="B17" s="234" t="s">
        <v>126</v>
      </c>
      <c r="C17" s="246" t="s">
        <v>127</v>
      </c>
      <c r="D17" s="235" t="s">
        <v>112</v>
      </c>
      <c r="E17" s="236">
        <v>4.0439999999999996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 t="s">
        <v>113</v>
      </c>
      <c r="S17" s="238" t="s">
        <v>114</v>
      </c>
      <c r="T17" s="239" t="s">
        <v>114</v>
      </c>
      <c r="U17" s="223">
        <v>2.1949999999999998</v>
      </c>
      <c r="V17" s="223">
        <f>ROUND(E17*U17,2)</f>
        <v>8.8800000000000008</v>
      </c>
      <c r="W17" s="223"/>
      <c r="X17" s="223" t="s">
        <v>115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116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21"/>
      <c r="B18" s="222"/>
      <c r="C18" s="247" t="s">
        <v>128</v>
      </c>
      <c r="D18" s="241"/>
      <c r="E18" s="241"/>
      <c r="F18" s="241"/>
      <c r="G18" s="241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118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40" t="str">
        <f>C18</f>
        <v>sypaninou z vhodných hornin tř. 1 - 4 nebo materiálem, uloženým ve vzdálenosti do 30 m od vnějšího kraje objektu, pro jakoukoliv míru zhutnění,</v>
      </c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48" t="s">
        <v>129</v>
      </c>
      <c r="D19" s="224"/>
      <c r="E19" s="225">
        <v>2.484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120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48" t="s">
        <v>130</v>
      </c>
      <c r="D20" s="224"/>
      <c r="E20" s="225">
        <v>1.56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120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49"/>
      <c r="D21" s="242"/>
      <c r="E21" s="242"/>
      <c r="F21" s="242"/>
      <c r="G21" s="242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121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3">
        <v>4</v>
      </c>
      <c r="B22" s="234" t="s">
        <v>131</v>
      </c>
      <c r="C22" s="246" t="s">
        <v>132</v>
      </c>
      <c r="D22" s="235" t="s">
        <v>133</v>
      </c>
      <c r="E22" s="236">
        <v>7.3369999999999997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38" t="s">
        <v>113</v>
      </c>
      <c r="S22" s="238" t="s">
        <v>114</v>
      </c>
      <c r="T22" s="239" t="s">
        <v>114</v>
      </c>
      <c r="U22" s="223">
        <v>9.6000000000000002E-2</v>
      </c>
      <c r="V22" s="223">
        <f>ROUND(E22*U22,2)</f>
        <v>0.7</v>
      </c>
      <c r="W22" s="223"/>
      <c r="X22" s="223" t="s">
        <v>115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116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47" t="s">
        <v>134</v>
      </c>
      <c r="D23" s="241"/>
      <c r="E23" s="241"/>
      <c r="F23" s="241"/>
      <c r="G23" s="241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118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48" t="s">
        <v>135</v>
      </c>
      <c r="D24" s="224"/>
      <c r="E24" s="225">
        <v>7.3369999999999997</v>
      </c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120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49"/>
      <c r="D25" s="242"/>
      <c r="E25" s="242"/>
      <c r="F25" s="242"/>
      <c r="G25" s="242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121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3">
        <v>5</v>
      </c>
      <c r="B26" s="234" t="s">
        <v>136</v>
      </c>
      <c r="C26" s="246" t="s">
        <v>137</v>
      </c>
      <c r="D26" s="235" t="s">
        <v>133</v>
      </c>
      <c r="E26" s="236">
        <v>120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38">
        <v>0</v>
      </c>
      <c r="O26" s="238">
        <f>ROUND(E26*N26,2)</f>
        <v>0</v>
      </c>
      <c r="P26" s="238">
        <v>0</v>
      </c>
      <c r="Q26" s="238">
        <f>ROUND(E26*P26,2)</f>
        <v>0</v>
      </c>
      <c r="R26" s="238" t="s">
        <v>138</v>
      </c>
      <c r="S26" s="238" t="s">
        <v>114</v>
      </c>
      <c r="T26" s="239" t="s">
        <v>114</v>
      </c>
      <c r="U26" s="223">
        <v>8.9999999999999993E-3</v>
      </c>
      <c r="V26" s="223">
        <f>ROUND(E26*U26,2)</f>
        <v>1.08</v>
      </c>
      <c r="W26" s="223"/>
      <c r="X26" s="223" t="s">
        <v>115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116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47" t="s">
        <v>139</v>
      </c>
      <c r="D27" s="241"/>
      <c r="E27" s="241"/>
      <c r="F27" s="241"/>
      <c r="G27" s="241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118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48" t="s">
        <v>140</v>
      </c>
      <c r="D28" s="224"/>
      <c r="E28" s="225">
        <v>120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120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49"/>
      <c r="D29" s="242"/>
      <c r="E29" s="242"/>
      <c r="F29" s="242"/>
      <c r="G29" s="242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121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x14ac:dyDescent="0.2">
      <c r="A30" s="227" t="s">
        <v>108</v>
      </c>
      <c r="B30" s="228" t="s">
        <v>63</v>
      </c>
      <c r="C30" s="245" t="s">
        <v>64</v>
      </c>
      <c r="D30" s="229"/>
      <c r="E30" s="230"/>
      <c r="F30" s="231"/>
      <c r="G30" s="231">
        <f>SUMIF(AG31:AG37,"&lt;&gt;NOR",G31:G37)</f>
        <v>0</v>
      </c>
      <c r="H30" s="231"/>
      <c r="I30" s="231">
        <f>SUM(I31:I37)</f>
        <v>0</v>
      </c>
      <c r="J30" s="231"/>
      <c r="K30" s="231">
        <f>SUM(K31:K37)</f>
        <v>0</v>
      </c>
      <c r="L30" s="231"/>
      <c r="M30" s="231">
        <f>SUM(M31:M37)</f>
        <v>0</v>
      </c>
      <c r="N30" s="231"/>
      <c r="O30" s="231">
        <f>SUM(O31:O37)</f>
        <v>17.46</v>
      </c>
      <c r="P30" s="231"/>
      <c r="Q30" s="231">
        <f>SUM(Q31:Q37)</f>
        <v>0</v>
      </c>
      <c r="R30" s="231"/>
      <c r="S30" s="231"/>
      <c r="T30" s="232"/>
      <c r="U30" s="226"/>
      <c r="V30" s="226">
        <f>SUM(V31:V37)</f>
        <v>38.349999999999994</v>
      </c>
      <c r="W30" s="226"/>
      <c r="X30" s="226"/>
      <c r="AG30" t="s">
        <v>109</v>
      </c>
    </row>
    <row r="31" spans="1:60" ht="22.5" outlineLevel="1" x14ac:dyDescent="0.2">
      <c r="A31" s="233">
        <v>6</v>
      </c>
      <c r="B31" s="234" t="s">
        <v>141</v>
      </c>
      <c r="C31" s="246" t="s">
        <v>142</v>
      </c>
      <c r="D31" s="235" t="s">
        <v>133</v>
      </c>
      <c r="E31" s="236">
        <v>32.159999999999997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8">
        <v>2.0000000000000002E-5</v>
      </c>
      <c r="O31" s="238">
        <f>ROUND(E31*N31,2)</f>
        <v>0</v>
      </c>
      <c r="P31" s="238">
        <v>0</v>
      </c>
      <c r="Q31" s="238">
        <f>ROUND(E31*P31,2)</f>
        <v>0</v>
      </c>
      <c r="R31" s="238" t="s">
        <v>143</v>
      </c>
      <c r="S31" s="238" t="s">
        <v>114</v>
      </c>
      <c r="T31" s="239" t="s">
        <v>114</v>
      </c>
      <c r="U31" s="223">
        <v>0.32</v>
      </c>
      <c r="V31" s="223">
        <f>ROUND(E31*U31,2)</f>
        <v>10.29</v>
      </c>
      <c r="W31" s="223"/>
      <c r="X31" s="223" t="s">
        <v>115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144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48" t="s">
        <v>145</v>
      </c>
      <c r="D32" s="224"/>
      <c r="E32" s="225">
        <v>32.159999999999997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120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49"/>
      <c r="D33" s="242"/>
      <c r="E33" s="242"/>
      <c r="F33" s="242"/>
      <c r="G33" s="242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121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33">
        <v>7</v>
      </c>
      <c r="B34" s="234" t="s">
        <v>146</v>
      </c>
      <c r="C34" s="246" t="s">
        <v>147</v>
      </c>
      <c r="D34" s="235" t="s">
        <v>112</v>
      </c>
      <c r="E34" s="236">
        <v>6.2364499999999996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21</v>
      </c>
      <c r="M34" s="238">
        <f>G34*(1+L34/100)</f>
        <v>0</v>
      </c>
      <c r="N34" s="238">
        <v>2.7995999999999999</v>
      </c>
      <c r="O34" s="238">
        <f>ROUND(E34*N34,2)</f>
        <v>17.46</v>
      </c>
      <c r="P34" s="238">
        <v>0</v>
      </c>
      <c r="Q34" s="238">
        <f>ROUND(E34*P34,2)</f>
        <v>0</v>
      </c>
      <c r="R34" s="238"/>
      <c r="S34" s="238" t="s">
        <v>148</v>
      </c>
      <c r="T34" s="239" t="s">
        <v>114</v>
      </c>
      <c r="U34" s="223">
        <v>4.5</v>
      </c>
      <c r="V34" s="223">
        <f>ROUND(E34*U34,2)</f>
        <v>28.06</v>
      </c>
      <c r="W34" s="223"/>
      <c r="X34" s="223" t="s">
        <v>115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116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48" t="s">
        <v>149</v>
      </c>
      <c r="D35" s="224"/>
      <c r="E35" s="225">
        <v>5.4204499999999998</v>
      </c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120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48" t="s">
        <v>150</v>
      </c>
      <c r="D36" s="224"/>
      <c r="E36" s="225">
        <v>0.81599999999999995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120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49"/>
      <c r="D37" s="242"/>
      <c r="E37" s="242"/>
      <c r="F37" s="242"/>
      <c r="G37" s="242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121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x14ac:dyDescent="0.2">
      <c r="A38" s="227" t="s">
        <v>108</v>
      </c>
      <c r="B38" s="228" t="s">
        <v>65</v>
      </c>
      <c r="C38" s="245" t="s">
        <v>66</v>
      </c>
      <c r="D38" s="229"/>
      <c r="E38" s="230"/>
      <c r="F38" s="231"/>
      <c r="G38" s="231">
        <f>SUMIF(AG39:AG66,"&lt;&gt;NOR",G39:G66)</f>
        <v>0</v>
      </c>
      <c r="H38" s="231"/>
      <c r="I38" s="231">
        <f>SUM(I39:I66)</f>
        <v>0</v>
      </c>
      <c r="J38" s="231"/>
      <c r="K38" s="231">
        <f>SUM(K39:K66)</f>
        <v>0</v>
      </c>
      <c r="L38" s="231"/>
      <c r="M38" s="231">
        <f>SUM(M39:M66)</f>
        <v>0</v>
      </c>
      <c r="N38" s="231"/>
      <c r="O38" s="231">
        <f>SUM(O39:O66)</f>
        <v>16.61</v>
      </c>
      <c r="P38" s="231"/>
      <c r="Q38" s="231">
        <f>SUM(Q39:Q66)</f>
        <v>0</v>
      </c>
      <c r="R38" s="231"/>
      <c r="S38" s="231"/>
      <c r="T38" s="232"/>
      <c r="U38" s="226"/>
      <c r="V38" s="226">
        <f>SUM(V39:V66)</f>
        <v>44.67</v>
      </c>
      <c r="W38" s="226"/>
      <c r="X38" s="226"/>
      <c r="AG38" t="s">
        <v>109</v>
      </c>
    </row>
    <row r="39" spans="1:60" ht="22.5" outlineLevel="1" x14ac:dyDescent="0.2">
      <c r="A39" s="233">
        <v>8</v>
      </c>
      <c r="B39" s="234" t="s">
        <v>151</v>
      </c>
      <c r="C39" s="246" t="s">
        <v>152</v>
      </c>
      <c r="D39" s="235" t="s">
        <v>112</v>
      </c>
      <c r="E39" s="236">
        <v>6.6150000000000002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8">
        <v>1.79484</v>
      </c>
      <c r="O39" s="238">
        <f>ROUND(E39*N39,2)</f>
        <v>11.87</v>
      </c>
      <c r="P39" s="238">
        <v>0</v>
      </c>
      <c r="Q39" s="238">
        <f>ROUND(E39*P39,2)</f>
        <v>0</v>
      </c>
      <c r="R39" s="238" t="s">
        <v>153</v>
      </c>
      <c r="S39" s="238" t="s">
        <v>114</v>
      </c>
      <c r="T39" s="239" t="s">
        <v>114</v>
      </c>
      <c r="U39" s="223">
        <v>3.7650000000000001</v>
      </c>
      <c r="V39" s="223">
        <f>ROUND(E39*U39,2)</f>
        <v>24.91</v>
      </c>
      <c r="W39" s="223"/>
      <c r="X39" s="223" t="s">
        <v>115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116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48" t="s">
        <v>154</v>
      </c>
      <c r="D40" s="224"/>
      <c r="E40" s="225">
        <v>6.6150000000000002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120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49"/>
      <c r="D41" s="242"/>
      <c r="E41" s="242"/>
      <c r="F41" s="242"/>
      <c r="G41" s="242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121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33">
        <v>9</v>
      </c>
      <c r="B42" s="234" t="s">
        <v>155</v>
      </c>
      <c r="C42" s="246" t="s">
        <v>156</v>
      </c>
      <c r="D42" s="235" t="s">
        <v>133</v>
      </c>
      <c r="E42" s="236">
        <v>12.42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8">
        <v>0.15862000000000001</v>
      </c>
      <c r="O42" s="238">
        <f>ROUND(E42*N42,2)</f>
        <v>1.97</v>
      </c>
      <c r="P42" s="238">
        <v>0</v>
      </c>
      <c r="Q42" s="238">
        <f>ROUND(E42*P42,2)</f>
        <v>0</v>
      </c>
      <c r="R42" s="238" t="s">
        <v>153</v>
      </c>
      <c r="S42" s="238" t="s">
        <v>114</v>
      </c>
      <c r="T42" s="239" t="s">
        <v>114</v>
      </c>
      <c r="U42" s="223">
        <v>0.5</v>
      </c>
      <c r="V42" s="223">
        <f>ROUND(E42*U42,2)</f>
        <v>6.21</v>
      </c>
      <c r="W42" s="223"/>
      <c r="X42" s="223" t="s">
        <v>115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116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47" t="s">
        <v>157</v>
      </c>
      <c r="D43" s="241"/>
      <c r="E43" s="241"/>
      <c r="F43" s="241"/>
      <c r="G43" s="241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118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48" t="s">
        <v>158</v>
      </c>
      <c r="D44" s="224"/>
      <c r="E44" s="225">
        <v>12.42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120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49"/>
      <c r="D45" s="242"/>
      <c r="E45" s="242"/>
      <c r="F45" s="242"/>
      <c r="G45" s="242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121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3">
        <v>10</v>
      </c>
      <c r="B46" s="234" t="s">
        <v>159</v>
      </c>
      <c r="C46" s="246" t="s">
        <v>160</v>
      </c>
      <c r="D46" s="235" t="s">
        <v>112</v>
      </c>
      <c r="E46" s="236">
        <v>0.90880000000000005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8">
        <v>2.53999</v>
      </c>
      <c r="O46" s="238">
        <f>ROUND(E46*N46,2)</f>
        <v>2.31</v>
      </c>
      <c r="P46" s="238">
        <v>0</v>
      </c>
      <c r="Q46" s="238">
        <f>ROUND(E46*P46,2)</f>
        <v>0</v>
      </c>
      <c r="R46" s="238" t="s">
        <v>153</v>
      </c>
      <c r="S46" s="238" t="s">
        <v>114</v>
      </c>
      <c r="T46" s="239" t="s">
        <v>114</v>
      </c>
      <c r="U46" s="223">
        <v>2.3039999999999998</v>
      </c>
      <c r="V46" s="223">
        <f>ROUND(E46*U46,2)</f>
        <v>2.09</v>
      </c>
      <c r="W46" s="223"/>
      <c r="X46" s="223" t="s">
        <v>115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116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47" t="s">
        <v>161</v>
      </c>
      <c r="D47" s="241"/>
      <c r="E47" s="241"/>
      <c r="F47" s="241"/>
      <c r="G47" s="241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118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40" t="str">
        <f>C47</f>
        <v>táhel, rámových stojek, vzpěr (bez výztuže), s pomocným lešením o výšce podlahy do 1,90 m a pro zatížení do 1,5 kPa,</v>
      </c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48" t="s">
        <v>162</v>
      </c>
      <c r="D48" s="224"/>
      <c r="E48" s="225">
        <v>0.90880000000000005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120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49"/>
      <c r="D49" s="242"/>
      <c r="E49" s="242"/>
      <c r="F49" s="242"/>
      <c r="G49" s="242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121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33">
        <v>11</v>
      </c>
      <c r="B50" s="234" t="s">
        <v>163</v>
      </c>
      <c r="C50" s="246" t="s">
        <v>164</v>
      </c>
      <c r="D50" s="235" t="s">
        <v>133</v>
      </c>
      <c r="E50" s="236">
        <v>9.0879999999999992</v>
      </c>
      <c r="F50" s="237"/>
      <c r="G50" s="238">
        <f>ROUND(E50*F50,2)</f>
        <v>0</v>
      </c>
      <c r="H50" s="237"/>
      <c r="I50" s="238">
        <f>ROUND(E50*H50,2)</f>
        <v>0</v>
      </c>
      <c r="J50" s="237"/>
      <c r="K50" s="238">
        <f>ROUND(E50*J50,2)</f>
        <v>0</v>
      </c>
      <c r="L50" s="238">
        <v>21</v>
      </c>
      <c r="M50" s="238">
        <f>G50*(1+L50/100)</f>
        <v>0</v>
      </c>
      <c r="N50" s="238">
        <v>4.4979999999999999E-2</v>
      </c>
      <c r="O50" s="238">
        <f>ROUND(E50*N50,2)</f>
        <v>0.41</v>
      </c>
      <c r="P50" s="238">
        <v>0</v>
      </c>
      <c r="Q50" s="238">
        <f>ROUND(E50*P50,2)</f>
        <v>0</v>
      </c>
      <c r="R50" s="238" t="s">
        <v>153</v>
      </c>
      <c r="S50" s="238" t="s">
        <v>114</v>
      </c>
      <c r="T50" s="239" t="s">
        <v>114</v>
      </c>
      <c r="U50" s="223">
        <v>0.79700000000000004</v>
      </c>
      <c r="V50" s="223">
        <f>ROUND(E50*U50,2)</f>
        <v>7.24</v>
      </c>
      <c r="W50" s="223"/>
      <c r="X50" s="223" t="s">
        <v>115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116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47" t="s">
        <v>165</v>
      </c>
      <c r="D51" s="241"/>
      <c r="E51" s="241"/>
      <c r="F51" s="241"/>
      <c r="G51" s="241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118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40" t="str">
        <f>C51</f>
        <v>(pilířů), rámových stojek, táhel nebo vzpěr svislých nebo šikmých (odkloněných) o výšce do 4 m včetně vzepření</v>
      </c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48" t="s">
        <v>166</v>
      </c>
      <c r="D52" s="224"/>
      <c r="E52" s="225">
        <v>9.0879999999999992</v>
      </c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120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49"/>
      <c r="D53" s="242"/>
      <c r="E53" s="242"/>
      <c r="F53" s="242"/>
      <c r="G53" s="242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121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33">
        <v>12</v>
      </c>
      <c r="B54" s="234" t="s">
        <v>167</v>
      </c>
      <c r="C54" s="246" t="s">
        <v>168</v>
      </c>
      <c r="D54" s="235" t="s">
        <v>133</v>
      </c>
      <c r="E54" s="236">
        <v>9.0879999999999992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0</v>
      </c>
      <c r="O54" s="238">
        <f>ROUND(E54*N54,2)</f>
        <v>0</v>
      </c>
      <c r="P54" s="238">
        <v>0</v>
      </c>
      <c r="Q54" s="238">
        <f>ROUND(E54*P54,2)</f>
        <v>0</v>
      </c>
      <c r="R54" s="238" t="s">
        <v>153</v>
      </c>
      <c r="S54" s="238" t="s">
        <v>114</v>
      </c>
      <c r="T54" s="239" t="s">
        <v>114</v>
      </c>
      <c r="U54" s="223">
        <v>0.3</v>
      </c>
      <c r="V54" s="223">
        <f>ROUND(E54*U54,2)</f>
        <v>2.73</v>
      </c>
      <c r="W54" s="223"/>
      <c r="X54" s="223" t="s">
        <v>115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116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47" t="s">
        <v>165</v>
      </c>
      <c r="D55" s="241"/>
      <c r="E55" s="241"/>
      <c r="F55" s="241"/>
      <c r="G55" s="241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118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40" t="str">
        <f>C55</f>
        <v>(pilířů), rámových stojek, táhel nebo vzpěr svislých nebo šikmých (odkloněných) o výšce do 4 m včetně vzepření</v>
      </c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48" t="s">
        <v>169</v>
      </c>
      <c r="D56" s="224"/>
      <c r="E56" s="225">
        <v>9.0879999999999992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120</v>
      </c>
      <c r="AH56" s="214">
        <v>5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49"/>
      <c r="D57" s="242"/>
      <c r="E57" s="242"/>
      <c r="F57" s="242"/>
      <c r="G57" s="242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121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33">
        <v>13</v>
      </c>
      <c r="B58" s="234" t="s">
        <v>170</v>
      </c>
      <c r="C58" s="246" t="s">
        <v>171</v>
      </c>
      <c r="D58" s="235" t="s">
        <v>172</v>
      </c>
      <c r="E58" s="236">
        <v>5.042E-2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38">
        <v>1.02396</v>
      </c>
      <c r="O58" s="238">
        <f>ROUND(E58*N58,2)</f>
        <v>0.05</v>
      </c>
      <c r="P58" s="238">
        <v>0</v>
      </c>
      <c r="Q58" s="238">
        <f>ROUND(E58*P58,2)</f>
        <v>0</v>
      </c>
      <c r="R58" s="238" t="s">
        <v>153</v>
      </c>
      <c r="S58" s="238" t="s">
        <v>114</v>
      </c>
      <c r="T58" s="239" t="s">
        <v>114</v>
      </c>
      <c r="U58" s="223">
        <v>29.568000000000001</v>
      </c>
      <c r="V58" s="223">
        <f>ROUND(E58*U58,2)</f>
        <v>1.49</v>
      </c>
      <c r="W58" s="223"/>
      <c r="X58" s="223" t="s">
        <v>115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116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47" t="s">
        <v>173</v>
      </c>
      <c r="D59" s="241"/>
      <c r="E59" s="241"/>
      <c r="F59" s="241"/>
      <c r="G59" s="241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118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48" t="s">
        <v>174</v>
      </c>
      <c r="D60" s="224"/>
      <c r="E60" s="225">
        <v>4.2320000000000003E-2</v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120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48" t="s">
        <v>175</v>
      </c>
      <c r="D61" s="224"/>
      <c r="E61" s="225">
        <v>8.0999999999999996E-3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120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49"/>
      <c r="D62" s="242"/>
      <c r="E62" s="242"/>
      <c r="F62" s="242"/>
      <c r="G62" s="242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121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3">
        <v>14</v>
      </c>
      <c r="B63" s="234" t="s">
        <v>176</v>
      </c>
      <c r="C63" s="246" t="s">
        <v>177</v>
      </c>
      <c r="D63" s="235" t="s">
        <v>112</v>
      </c>
      <c r="E63" s="236">
        <v>17.633600000000001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21</v>
      </c>
      <c r="M63" s="238">
        <f>G63*(1+L63/100)</f>
        <v>0</v>
      </c>
      <c r="N63" s="238">
        <v>0</v>
      </c>
      <c r="O63" s="238">
        <f>ROUND(E63*N63,2)</f>
        <v>0</v>
      </c>
      <c r="P63" s="238">
        <v>0</v>
      </c>
      <c r="Q63" s="238">
        <f>ROUND(E63*P63,2)</f>
        <v>0</v>
      </c>
      <c r="R63" s="238"/>
      <c r="S63" s="238" t="s">
        <v>148</v>
      </c>
      <c r="T63" s="239" t="s">
        <v>178</v>
      </c>
      <c r="U63" s="223">
        <v>0</v>
      </c>
      <c r="V63" s="223">
        <f>ROUND(E63*U63,2)</f>
        <v>0</v>
      </c>
      <c r="W63" s="223"/>
      <c r="X63" s="223" t="s">
        <v>115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144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48" t="s">
        <v>179</v>
      </c>
      <c r="D64" s="224"/>
      <c r="E64" s="225">
        <v>17.975999999999999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120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48" t="s">
        <v>180</v>
      </c>
      <c r="D65" s="224"/>
      <c r="E65" s="225">
        <v>-0.34239999999999998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120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49"/>
      <c r="D66" s="242"/>
      <c r="E66" s="242"/>
      <c r="F66" s="242"/>
      <c r="G66" s="242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121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x14ac:dyDescent="0.2">
      <c r="A67" s="227" t="s">
        <v>108</v>
      </c>
      <c r="B67" s="228" t="s">
        <v>67</v>
      </c>
      <c r="C67" s="245" t="s">
        <v>68</v>
      </c>
      <c r="D67" s="229"/>
      <c r="E67" s="230"/>
      <c r="F67" s="231"/>
      <c r="G67" s="231">
        <f>SUMIF(AG68:AG84,"&lt;&gt;NOR",G68:G84)</f>
        <v>0</v>
      </c>
      <c r="H67" s="231"/>
      <c r="I67" s="231">
        <f>SUM(I68:I84)</f>
        <v>0</v>
      </c>
      <c r="J67" s="231"/>
      <c r="K67" s="231">
        <f>SUM(K68:K84)</f>
        <v>0</v>
      </c>
      <c r="L67" s="231"/>
      <c r="M67" s="231">
        <f>SUM(M68:M84)</f>
        <v>0</v>
      </c>
      <c r="N67" s="231"/>
      <c r="O67" s="231">
        <f>SUM(O68:O84)</f>
        <v>2.16</v>
      </c>
      <c r="P67" s="231"/>
      <c r="Q67" s="231">
        <f>SUM(Q68:Q84)</f>
        <v>0</v>
      </c>
      <c r="R67" s="231"/>
      <c r="S67" s="231"/>
      <c r="T67" s="232"/>
      <c r="U67" s="226"/>
      <c r="V67" s="226">
        <f>SUM(V68:V84)</f>
        <v>79.5</v>
      </c>
      <c r="W67" s="226"/>
      <c r="X67" s="226"/>
      <c r="AG67" t="s">
        <v>109</v>
      </c>
    </row>
    <row r="68" spans="1:60" ht="22.5" outlineLevel="1" x14ac:dyDescent="0.2">
      <c r="A68" s="233">
        <v>15</v>
      </c>
      <c r="B68" s="234" t="s">
        <v>181</v>
      </c>
      <c r="C68" s="246" t="s">
        <v>182</v>
      </c>
      <c r="D68" s="235" t="s">
        <v>133</v>
      </c>
      <c r="E68" s="236">
        <v>12.42</v>
      </c>
      <c r="F68" s="237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21</v>
      </c>
      <c r="M68" s="238">
        <f>G68*(1+L68/100)</f>
        <v>0</v>
      </c>
      <c r="N68" s="238">
        <v>4.2000000000000002E-4</v>
      </c>
      <c r="O68" s="238">
        <f>ROUND(E68*N68,2)</f>
        <v>0.01</v>
      </c>
      <c r="P68" s="238">
        <v>0</v>
      </c>
      <c r="Q68" s="238">
        <f>ROUND(E68*P68,2)</f>
        <v>0</v>
      </c>
      <c r="R68" s="238" t="s">
        <v>153</v>
      </c>
      <c r="S68" s="238" t="s">
        <v>114</v>
      </c>
      <c r="T68" s="239" t="s">
        <v>114</v>
      </c>
      <c r="U68" s="223">
        <v>0.12</v>
      </c>
      <c r="V68" s="223">
        <f>ROUND(E68*U68,2)</f>
        <v>1.49</v>
      </c>
      <c r="W68" s="223"/>
      <c r="X68" s="223" t="s">
        <v>115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116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48" t="s">
        <v>183</v>
      </c>
      <c r="D69" s="224"/>
      <c r="E69" s="225">
        <v>12.42</v>
      </c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120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49"/>
      <c r="D70" s="242"/>
      <c r="E70" s="242"/>
      <c r="F70" s="242"/>
      <c r="G70" s="242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121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3">
        <v>16</v>
      </c>
      <c r="B71" s="234" t="s">
        <v>184</v>
      </c>
      <c r="C71" s="246" t="s">
        <v>185</v>
      </c>
      <c r="D71" s="235" t="s">
        <v>133</v>
      </c>
      <c r="E71" s="236">
        <v>66.150000000000006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38">
        <v>2.8879999999999999E-2</v>
      </c>
      <c r="O71" s="238">
        <f>ROUND(E71*N71,2)</f>
        <v>1.91</v>
      </c>
      <c r="P71" s="238">
        <v>0</v>
      </c>
      <c r="Q71" s="238">
        <f>ROUND(E71*P71,2)</f>
        <v>0</v>
      </c>
      <c r="R71" s="238" t="s">
        <v>186</v>
      </c>
      <c r="S71" s="238" t="s">
        <v>114</v>
      </c>
      <c r="T71" s="239" t="s">
        <v>114</v>
      </c>
      <c r="U71" s="223">
        <v>0.65254000000000001</v>
      </c>
      <c r="V71" s="223">
        <f>ROUND(E71*U71,2)</f>
        <v>43.17</v>
      </c>
      <c r="W71" s="223"/>
      <c r="X71" s="223" t="s">
        <v>115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116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48" t="s">
        <v>187</v>
      </c>
      <c r="D72" s="224"/>
      <c r="E72" s="225">
        <v>66.150000000000006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120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49"/>
      <c r="D73" s="242"/>
      <c r="E73" s="242"/>
      <c r="F73" s="242"/>
      <c r="G73" s="242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121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22.5" outlineLevel="1" x14ac:dyDescent="0.2">
      <c r="A74" s="233">
        <v>17</v>
      </c>
      <c r="B74" s="234" t="s">
        <v>188</v>
      </c>
      <c r="C74" s="246" t="s">
        <v>189</v>
      </c>
      <c r="D74" s="235" t="s">
        <v>133</v>
      </c>
      <c r="E74" s="236">
        <v>66.150000000000006</v>
      </c>
      <c r="F74" s="237"/>
      <c r="G74" s="238">
        <f>ROUND(E74*F74,2)</f>
        <v>0</v>
      </c>
      <c r="H74" s="237"/>
      <c r="I74" s="238">
        <f>ROUND(E74*H74,2)</f>
        <v>0</v>
      </c>
      <c r="J74" s="237"/>
      <c r="K74" s="238">
        <f>ROUND(E74*J74,2)</f>
        <v>0</v>
      </c>
      <c r="L74" s="238">
        <v>21</v>
      </c>
      <c r="M74" s="238">
        <f>G74*(1+L74/100)</f>
        <v>0</v>
      </c>
      <c r="N74" s="238">
        <v>6.3000000000000003E-4</v>
      </c>
      <c r="O74" s="238">
        <f>ROUND(E74*N74,2)</f>
        <v>0.04</v>
      </c>
      <c r="P74" s="238">
        <v>0</v>
      </c>
      <c r="Q74" s="238">
        <f>ROUND(E74*P74,2)</f>
        <v>0</v>
      </c>
      <c r="R74" s="238" t="s">
        <v>153</v>
      </c>
      <c r="S74" s="238" t="s">
        <v>114</v>
      </c>
      <c r="T74" s="239" t="s">
        <v>114</v>
      </c>
      <c r="U74" s="223">
        <v>0.23</v>
      </c>
      <c r="V74" s="223">
        <f>ROUND(E74*U74,2)</f>
        <v>15.21</v>
      </c>
      <c r="W74" s="223"/>
      <c r="X74" s="223" t="s">
        <v>115</v>
      </c>
      <c r="Y74" s="214"/>
      <c r="Z74" s="214"/>
      <c r="AA74" s="214"/>
      <c r="AB74" s="214"/>
      <c r="AC74" s="214"/>
      <c r="AD74" s="214"/>
      <c r="AE74" s="214"/>
      <c r="AF74" s="214"/>
      <c r="AG74" s="214" t="s">
        <v>116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47" t="s">
        <v>190</v>
      </c>
      <c r="D75" s="241"/>
      <c r="E75" s="241"/>
      <c r="F75" s="241"/>
      <c r="G75" s="241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4"/>
      <c r="Z75" s="214"/>
      <c r="AA75" s="214"/>
      <c r="AB75" s="214"/>
      <c r="AC75" s="214"/>
      <c r="AD75" s="214"/>
      <c r="AE75" s="214"/>
      <c r="AF75" s="214"/>
      <c r="AG75" s="214" t="s">
        <v>118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48" t="s">
        <v>191</v>
      </c>
      <c r="D76" s="224"/>
      <c r="E76" s="225">
        <v>66.150000000000006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120</v>
      </c>
      <c r="AH76" s="214">
        <v>5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49"/>
      <c r="D77" s="242"/>
      <c r="E77" s="242"/>
      <c r="F77" s="242"/>
      <c r="G77" s="242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121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3">
        <v>18</v>
      </c>
      <c r="B78" s="234" t="s">
        <v>192</v>
      </c>
      <c r="C78" s="246" t="s">
        <v>193</v>
      </c>
      <c r="D78" s="235" t="s">
        <v>133</v>
      </c>
      <c r="E78" s="236">
        <v>32.159999999999997</v>
      </c>
      <c r="F78" s="237"/>
      <c r="G78" s="238">
        <f>ROUND(E78*F78,2)</f>
        <v>0</v>
      </c>
      <c r="H78" s="237"/>
      <c r="I78" s="238">
        <f>ROUND(E78*H78,2)</f>
        <v>0</v>
      </c>
      <c r="J78" s="237"/>
      <c r="K78" s="238">
        <f>ROUND(E78*J78,2)</f>
        <v>0</v>
      </c>
      <c r="L78" s="238">
        <v>21</v>
      </c>
      <c r="M78" s="238">
        <f>G78*(1+L78/100)</f>
        <v>0</v>
      </c>
      <c r="N78" s="238">
        <v>0</v>
      </c>
      <c r="O78" s="238">
        <f>ROUND(E78*N78,2)</f>
        <v>0</v>
      </c>
      <c r="P78" s="238">
        <v>0</v>
      </c>
      <c r="Q78" s="238">
        <f>ROUND(E78*P78,2)</f>
        <v>0</v>
      </c>
      <c r="R78" s="238" t="s">
        <v>194</v>
      </c>
      <c r="S78" s="238" t="s">
        <v>114</v>
      </c>
      <c r="T78" s="239" t="s">
        <v>114</v>
      </c>
      <c r="U78" s="223">
        <v>0.38</v>
      </c>
      <c r="V78" s="223">
        <f>ROUND(E78*U78,2)</f>
        <v>12.22</v>
      </c>
      <c r="W78" s="223"/>
      <c r="X78" s="223" t="s">
        <v>115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144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47" t="s">
        <v>195</v>
      </c>
      <c r="D79" s="241"/>
      <c r="E79" s="241"/>
      <c r="F79" s="241"/>
      <c r="G79" s="241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118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48" t="s">
        <v>145</v>
      </c>
      <c r="D80" s="224"/>
      <c r="E80" s="225">
        <v>32.159999999999997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120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49"/>
      <c r="D81" s="242"/>
      <c r="E81" s="242"/>
      <c r="F81" s="242"/>
      <c r="G81" s="242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121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33">
        <v>19</v>
      </c>
      <c r="B82" s="234" t="s">
        <v>196</v>
      </c>
      <c r="C82" s="246" t="s">
        <v>197</v>
      </c>
      <c r="D82" s="235" t="s">
        <v>133</v>
      </c>
      <c r="E82" s="236">
        <v>12.42</v>
      </c>
      <c r="F82" s="237"/>
      <c r="G82" s="238">
        <f>ROUND(E82*F82,2)</f>
        <v>0</v>
      </c>
      <c r="H82" s="237"/>
      <c r="I82" s="238">
        <f>ROUND(E82*H82,2)</f>
        <v>0</v>
      </c>
      <c r="J82" s="237"/>
      <c r="K82" s="238">
        <f>ROUND(E82*J82,2)</f>
        <v>0</v>
      </c>
      <c r="L82" s="238">
        <v>21</v>
      </c>
      <c r="M82" s="238">
        <f>G82*(1+L82/100)</f>
        <v>0</v>
      </c>
      <c r="N82" s="238">
        <v>1.6490000000000001E-2</v>
      </c>
      <c r="O82" s="238">
        <f>ROUND(E82*N82,2)</f>
        <v>0.2</v>
      </c>
      <c r="P82" s="238">
        <v>0</v>
      </c>
      <c r="Q82" s="238">
        <f>ROUND(E82*P82,2)</f>
        <v>0</v>
      </c>
      <c r="R82" s="238" t="s">
        <v>198</v>
      </c>
      <c r="S82" s="238" t="s">
        <v>114</v>
      </c>
      <c r="T82" s="239" t="s">
        <v>114</v>
      </c>
      <c r="U82" s="223">
        <v>0.59699999999999998</v>
      </c>
      <c r="V82" s="223">
        <f>ROUND(E82*U82,2)</f>
        <v>7.41</v>
      </c>
      <c r="W82" s="223"/>
      <c r="X82" s="223" t="s">
        <v>115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116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48" t="s">
        <v>158</v>
      </c>
      <c r="D83" s="224"/>
      <c r="E83" s="225">
        <v>12.42</v>
      </c>
      <c r="F83" s="223"/>
      <c r="G83" s="22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4"/>
      <c r="Z83" s="214"/>
      <c r="AA83" s="214"/>
      <c r="AB83" s="214"/>
      <c r="AC83" s="214"/>
      <c r="AD83" s="214"/>
      <c r="AE83" s="214"/>
      <c r="AF83" s="214"/>
      <c r="AG83" s="214" t="s">
        <v>120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49"/>
      <c r="D84" s="242"/>
      <c r="E84" s="242"/>
      <c r="F84" s="242"/>
      <c r="G84" s="242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121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x14ac:dyDescent="0.2">
      <c r="A85" s="227" t="s">
        <v>108</v>
      </c>
      <c r="B85" s="228" t="s">
        <v>69</v>
      </c>
      <c r="C85" s="245" t="s">
        <v>70</v>
      </c>
      <c r="D85" s="229"/>
      <c r="E85" s="230"/>
      <c r="F85" s="231"/>
      <c r="G85" s="231">
        <f>SUMIF(AG86:AG88,"&lt;&gt;NOR",G86:G88)</f>
        <v>0</v>
      </c>
      <c r="H85" s="231"/>
      <c r="I85" s="231">
        <f>SUM(I86:I88)</f>
        <v>0</v>
      </c>
      <c r="J85" s="231"/>
      <c r="K85" s="231">
        <f>SUM(K86:K88)</f>
        <v>0</v>
      </c>
      <c r="L85" s="231"/>
      <c r="M85" s="231">
        <f>SUM(M86:M88)</f>
        <v>0</v>
      </c>
      <c r="N85" s="231"/>
      <c r="O85" s="231">
        <f>SUM(O86:O88)</f>
        <v>0.27</v>
      </c>
      <c r="P85" s="231"/>
      <c r="Q85" s="231">
        <f>SUM(Q86:Q88)</f>
        <v>0</v>
      </c>
      <c r="R85" s="231"/>
      <c r="S85" s="231"/>
      <c r="T85" s="232"/>
      <c r="U85" s="226"/>
      <c r="V85" s="226">
        <f>SUM(V86:V88)</f>
        <v>11.7</v>
      </c>
      <c r="W85" s="226"/>
      <c r="X85" s="226"/>
      <c r="AG85" t="s">
        <v>109</v>
      </c>
    </row>
    <row r="86" spans="1:60" outlineLevel="1" x14ac:dyDescent="0.2">
      <c r="A86" s="233">
        <v>20</v>
      </c>
      <c r="B86" s="234" t="s">
        <v>199</v>
      </c>
      <c r="C86" s="246" t="s">
        <v>200</v>
      </c>
      <c r="D86" s="235" t="s">
        <v>133</v>
      </c>
      <c r="E86" s="236">
        <v>45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8">
        <v>5.9199999999999999E-3</v>
      </c>
      <c r="O86" s="238">
        <f>ROUND(E86*N86,2)</f>
        <v>0.27</v>
      </c>
      <c r="P86" s="238">
        <v>0</v>
      </c>
      <c r="Q86" s="238">
        <f>ROUND(E86*P86,2)</f>
        <v>0</v>
      </c>
      <c r="R86" s="238" t="s">
        <v>201</v>
      </c>
      <c r="S86" s="238" t="s">
        <v>114</v>
      </c>
      <c r="T86" s="239" t="s">
        <v>114</v>
      </c>
      <c r="U86" s="223">
        <v>0.26</v>
      </c>
      <c r="V86" s="223">
        <f>ROUND(E86*U86,2)</f>
        <v>11.7</v>
      </c>
      <c r="W86" s="223"/>
      <c r="X86" s="223" t="s">
        <v>115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144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48" t="s">
        <v>202</v>
      </c>
      <c r="D87" s="224"/>
      <c r="E87" s="225">
        <v>45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4"/>
      <c r="Z87" s="214"/>
      <c r="AA87" s="214"/>
      <c r="AB87" s="214"/>
      <c r="AC87" s="214"/>
      <c r="AD87" s="214"/>
      <c r="AE87" s="214"/>
      <c r="AF87" s="214"/>
      <c r="AG87" s="214" t="s">
        <v>120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49"/>
      <c r="D88" s="242"/>
      <c r="E88" s="242"/>
      <c r="F88" s="242"/>
      <c r="G88" s="242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121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x14ac:dyDescent="0.2">
      <c r="A89" s="227" t="s">
        <v>108</v>
      </c>
      <c r="B89" s="228" t="s">
        <v>71</v>
      </c>
      <c r="C89" s="245" t="s">
        <v>72</v>
      </c>
      <c r="D89" s="229"/>
      <c r="E89" s="230"/>
      <c r="F89" s="231"/>
      <c r="G89" s="231">
        <f>SUMIF(AG90:AG95,"&lt;&gt;NOR",G90:G95)</f>
        <v>0</v>
      </c>
      <c r="H89" s="231"/>
      <c r="I89" s="231">
        <f>SUM(I90:I95)</f>
        <v>0</v>
      </c>
      <c r="J89" s="231"/>
      <c r="K89" s="231">
        <f>SUM(K90:K95)</f>
        <v>0</v>
      </c>
      <c r="L89" s="231"/>
      <c r="M89" s="231">
        <f>SUM(M90:M95)</f>
        <v>0</v>
      </c>
      <c r="N89" s="231"/>
      <c r="O89" s="231">
        <f>SUM(O90:O95)</f>
        <v>0.03</v>
      </c>
      <c r="P89" s="231"/>
      <c r="Q89" s="231">
        <f>SUM(Q90:Q95)</f>
        <v>0</v>
      </c>
      <c r="R89" s="231"/>
      <c r="S89" s="231"/>
      <c r="T89" s="232"/>
      <c r="U89" s="226"/>
      <c r="V89" s="226">
        <f>SUM(V90:V95)</f>
        <v>3.48</v>
      </c>
      <c r="W89" s="226"/>
      <c r="X89" s="226"/>
      <c r="AG89" t="s">
        <v>109</v>
      </c>
    </row>
    <row r="90" spans="1:60" ht="22.5" outlineLevel="1" x14ac:dyDescent="0.2">
      <c r="A90" s="233">
        <v>21</v>
      </c>
      <c r="B90" s="234" t="s">
        <v>203</v>
      </c>
      <c r="C90" s="246" t="s">
        <v>204</v>
      </c>
      <c r="D90" s="235" t="s">
        <v>205</v>
      </c>
      <c r="E90" s="236">
        <v>22</v>
      </c>
      <c r="F90" s="237"/>
      <c r="G90" s="238">
        <f>ROUND(E90*F90,2)</f>
        <v>0</v>
      </c>
      <c r="H90" s="237"/>
      <c r="I90" s="238">
        <f>ROUND(E90*H90,2)</f>
        <v>0</v>
      </c>
      <c r="J90" s="237"/>
      <c r="K90" s="238">
        <f>ROUND(E90*J90,2)</f>
        <v>0</v>
      </c>
      <c r="L90" s="238">
        <v>21</v>
      </c>
      <c r="M90" s="238">
        <f>G90*(1+L90/100)</f>
        <v>0</v>
      </c>
      <c r="N90" s="238">
        <v>0</v>
      </c>
      <c r="O90" s="238">
        <f>ROUND(E90*N90,2)</f>
        <v>0</v>
      </c>
      <c r="P90" s="238">
        <v>0</v>
      </c>
      <c r="Q90" s="238">
        <f>ROUND(E90*P90,2)</f>
        <v>0</v>
      </c>
      <c r="R90" s="238" t="s">
        <v>186</v>
      </c>
      <c r="S90" s="238" t="s">
        <v>114</v>
      </c>
      <c r="T90" s="239" t="s">
        <v>114</v>
      </c>
      <c r="U90" s="223">
        <v>0.158</v>
      </c>
      <c r="V90" s="223">
        <f>ROUND(E90*U90,2)</f>
        <v>3.48</v>
      </c>
      <c r="W90" s="223"/>
      <c r="X90" s="223" t="s">
        <v>115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144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48" t="s">
        <v>206</v>
      </c>
      <c r="D91" s="224"/>
      <c r="E91" s="225">
        <v>22</v>
      </c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120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49"/>
      <c r="D92" s="242"/>
      <c r="E92" s="242"/>
      <c r="F92" s="242"/>
      <c r="G92" s="242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121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3">
        <v>22</v>
      </c>
      <c r="B93" s="234" t="s">
        <v>207</v>
      </c>
      <c r="C93" s="246" t="s">
        <v>208</v>
      </c>
      <c r="D93" s="235" t="s">
        <v>172</v>
      </c>
      <c r="E93" s="236">
        <v>3.0030000000000001E-2</v>
      </c>
      <c r="F93" s="237"/>
      <c r="G93" s="238">
        <f>ROUND(E93*F93,2)</f>
        <v>0</v>
      </c>
      <c r="H93" s="237"/>
      <c r="I93" s="238">
        <f>ROUND(E93*H93,2)</f>
        <v>0</v>
      </c>
      <c r="J93" s="237"/>
      <c r="K93" s="238">
        <f>ROUND(E93*J93,2)</f>
        <v>0</v>
      </c>
      <c r="L93" s="238">
        <v>21</v>
      </c>
      <c r="M93" s="238">
        <f>G93*(1+L93/100)</f>
        <v>0</v>
      </c>
      <c r="N93" s="238">
        <v>1</v>
      </c>
      <c r="O93" s="238">
        <f>ROUND(E93*N93,2)</f>
        <v>0.03</v>
      </c>
      <c r="P93" s="238">
        <v>0</v>
      </c>
      <c r="Q93" s="238">
        <f>ROUND(E93*P93,2)</f>
        <v>0</v>
      </c>
      <c r="R93" s="238" t="s">
        <v>209</v>
      </c>
      <c r="S93" s="238" t="s">
        <v>114</v>
      </c>
      <c r="T93" s="239" t="s">
        <v>114</v>
      </c>
      <c r="U93" s="223">
        <v>0</v>
      </c>
      <c r="V93" s="223">
        <f>ROUND(E93*U93,2)</f>
        <v>0</v>
      </c>
      <c r="W93" s="223"/>
      <c r="X93" s="223" t="s">
        <v>210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211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48" t="s">
        <v>212</v>
      </c>
      <c r="D94" s="224"/>
      <c r="E94" s="225">
        <v>3.0030000000000001E-2</v>
      </c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120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49"/>
      <c r="D95" s="242"/>
      <c r="E95" s="242"/>
      <c r="F95" s="242"/>
      <c r="G95" s="242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121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x14ac:dyDescent="0.2">
      <c r="A96" s="227" t="s">
        <v>108</v>
      </c>
      <c r="B96" s="228" t="s">
        <v>73</v>
      </c>
      <c r="C96" s="245" t="s">
        <v>74</v>
      </c>
      <c r="D96" s="229"/>
      <c r="E96" s="230"/>
      <c r="F96" s="231"/>
      <c r="G96" s="231">
        <f>SUMIF(AG97:AG100,"&lt;&gt;NOR",G97:G100)</f>
        <v>0</v>
      </c>
      <c r="H96" s="231"/>
      <c r="I96" s="231">
        <f>SUM(I97:I100)</f>
        <v>0</v>
      </c>
      <c r="J96" s="231"/>
      <c r="K96" s="231">
        <f>SUM(K97:K100)</f>
        <v>0</v>
      </c>
      <c r="L96" s="231"/>
      <c r="M96" s="231">
        <f>SUM(M97:M100)</f>
        <v>0</v>
      </c>
      <c r="N96" s="231"/>
      <c r="O96" s="231">
        <f>SUM(O97:O100)</f>
        <v>0</v>
      </c>
      <c r="P96" s="231"/>
      <c r="Q96" s="231">
        <f>SUM(Q97:Q100)</f>
        <v>13.55</v>
      </c>
      <c r="R96" s="231"/>
      <c r="S96" s="231"/>
      <c r="T96" s="232"/>
      <c r="U96" s="226"/>
      <c r="V96" s="226">
        <f>SUM(V97:V100)</f>
        <v>9.89</v>
      </c>
      <c r="W96" s="226"/>
      <c r="X96" s="226"/>
      <c r="AG96" t="s">
        <v>109</v>
      </c>
    </row>
    <row r="97" spans="1:60" outlineLevel="1" x14ac:dyDescent="0.2">
      <c r="A97" s="233">
        <v>23</v>
      </c>
      <c r="B97" s="234" t="s">
        <v>213</v>
      </c>
      <c r="C97" s="246" t="s">
        <v>214</v>
      </c>
      <c r="D97" s="235" t="s">
        <v>112</v>
      </c>
      <c r="E97" s="236">
        <v>5.4204499999999998</v>
      </c>
      <c r="F97" s="237"/>
      <c r="G97" s="238">
        <f>ROUND(E97*F97,2)</f>
        <v>0</v>
      </c>
      <c r="H97" s="237"/>
      <c r="I97" s="238">
        <f>ROUND(E97*H97,2)</f>
        <v>0</v>
      </c>
      <c r="J97" s="237"/>
      <c r="K97" s="238">
        <f>ROUND(E97*J97,2)</f>
        <v>0</v>
      </c>
      <c r="L97" s="238">
        <v>21</v>
      </c>
      <c r="M97" s="238">
        <f>G97*(1+L97/100)</f>
        <v>0</v>
      </c>
      <c r="N97" s="238">
        <v>0</v>
      </c>
      <c r="O97" s="238">
        <f>ROUND(E97*N97,2)</f>
        <v>0</v>
      </c>
      <c r="P97" s="238">
        <v>2.5</v>
      </c>
      <c r="Q97" s="238">
        <f>ROUND(E97*P97,2)</f>
        <v>13.55</v>
      </c>
      <c r="R97" s="238" t="s">
        <v>215</v>
      </c>
      <c r="S97" s="238" t="s">
        <v>114</v>
      </c>
      <c r="T97" s="239" t="s">
        <v>114</v>
      </c>
      <c r="U97" s="223">
        <v>1.8240000000000001</v>
      </c>
      <c r="V97" s="223">
        <f>ROUND(E97*U97,2)</f>
        <v>9.89</v>
      </c>
      <c r="W97" s="223"/>
      <c r="X97" s="223" t="s">
        <v>115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116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47" t="s">
        <v>216</v>
      </c>
      <c r="D98" s="241"/>
      <c r="E98" s="241"/>
      <c r="F98" s="241"/>
      <c r="G98" s="241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4"/>
      <c r="Z98" s="214"/>
      <c r="AA98" s="214"/>
      <c r="AB98" s="214"/>
      <c r="AC98" s="214"/>
      <c r="AD98" s="214"/>
      <c r="AE98" s="214"/>
      <c r="AF98" s="214"/>
      <c r="AG98" s="214" t="s">
        <v>118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48" t="s">
        <v>149</v>
      </c>
      <c r="D99" s="224"/>
      <c r="E99" s="225">
        <v>5.4204499999999998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120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49"/>
      <c r="D100" s="242"/>
      <c r="E100" s="242"/>
      <c r="F100" s="242"/>
      <c r="G100" s="242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121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x14ac:dyDescent="0.2">
      <c r="A101" s="227" t="s">
        <v>108</v>
      </c>
      <c r="B101" s="228" t="s">
        <v>75</v>
      </c>
      <c r="C101" s="245" t="s">
        <v>76</v>
      </c>
      <c r="D101" s="229"/>
      <c r="E101" s="230"/>
      <c r="F101" s="231"/>
      <c r="G101" s="231">
        <f>SUMIF(AG102:AG104,"&lt;&gt;NOR",G102:G104)</f>
        <v>0</v>
      </c>
      <c r="H101" s="231"/>
      <c r="I101" s="231">
        <f>SUM(I102:I104)</f>
        <v>0</v>
      </c>
      <c r="J101" s="231"/>
      <c r="K101" s="231">
        <f>SUM(K102:K104)</f>
        <v>0</v>
      </c>
      <c r="L101" s="231"/>
      <c r="M101" s="231">
        <f>SUM(M102:M104)</f>
        <v>0</v>
      </c>
      <c r="N101" s="231"/>
      <c r="O101" s="231">
        <f>SUM(O102:O104)</f>
        <v>0</v>
      </c>
      <c r="P101" s="231"/>
      <c r="Q101" s="231">
        <f>SUM(Q102:Q104)</f>
        <v>0</v>
      </c>
      <c r="R101" s="231"/>
      <c r="S101" s="231"/>
      <c r="T101" s="232"/>
      <c r="U101" s="226"/>
      <c r="V101" s="226">
        <f>SUM(V102:V104)</f>
        <v>23.31</v>
      </c>
      <c r="W101" s="226"/>
      <c r="X101" s="226"/>
      <c r="AG101" t="s">
        <v>109</v>
      </c>
    </row>
    <row r="102" spans="1:60" outlineLevel="1" x14ac:dyDescent="0.2">
      <c r="A102" s="233">
        <v>24</v>
      </c>
      <c r="B102" s="234" t="s">
        <v>217</v>
      </c>
      <c r="C102" s="246" t="s">
        <v>218</v>
      </c>
      <c r="D102" s="235" t="s">
        <v>172</v>
      </c>
      <c r="E102" s="236">
        <v>36.530419999999999</v>
      </c>
      <c r="F102" s="237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8">
        <v>0</v>
      </c>
      <c r="O102" s="238">
        <f>ROUND(E102*N102,2)</f>
        <v>0</v>
      </c>
      <c r="P102" s="238">
        <v>0</v>
      </c>
      <c r="Q102" s="238">
        <f>ROUND(E102*P102,2)</f>
        <v>0</v>
      </c>
      <c r="R102" s="238" t="s">
        <v>194</v>
      </c>
      <c r="S102" s="238" t="s">
        <v>114</v>
      </c>
      <c r="T102" s="239" t="s">
        <v>114</v>
      </c>
      <c r="U102" s="223">
        <v>0.63800000000000001</v>
      </c>
      <c r="V102" s="223">
        <f>ROUND(E102*U102,2)</f>
        <v>23.31</v>
      </c>
      <c r="W102" s="223"/>
      <c r="X102" s="223" t="s">
        <v>219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220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21"/>
      <c r="B103" s="222"/>
      <c r="C103" s="247" t="s">
        <v>221</v>
      </c>
      <c r="D103" s="241"/>
      <c r="E103" s="241"/>
      <c r="F103" s="241"/>
      <c r="G103" s="241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118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40" t="str">
        <f>C103</f>
        <v>se svislou nosnou konstrukcí zděnou z cihel, kamene, tvárnic, monolitickou betonovou tyčovou nebo plošnou ( KMCH 1, 2, 3, - JKSO šesté místo )</v>
      </c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49"/>
      <c r="D104" s="242"/>
      <c r="E104" s="242"/>
      <c r="F104" s="242"/>
      <c r="G104" s="242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121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x14ac:dyDescent="0.2">
      <c r="A105" s="227" t="s">
        <v>108</v>
      </c>
      <c r="B105" s="228" t="s">
        <v>77</v>
      </c>
      <c r="C105" s="245" t="s">
        <v>78</v>
      </c>
      <c r="D105" s="229"/>
      <c r="E105" s="230"/>
      <c r="F105" s="231"/>
      <c r="G105" s="231">
        <f>SUMIF(AG106:AG117,"&lt;&gt;NOR",G106:G117)</f>
        <v>0</v>
      </c>
      <c r="H105" s="231"/>
      <c r="I105" s="231">
        <f>SUM(I106:I117)</f>
        <v>0</v>
      </c>
      <c r="J105" s="231"/>
      <c r="K105" s="231">
        <f>SUM(K106:K117)</f>
        <v>0</v>
      </c>
      <c r="L105" s="231"/>
      <c r="M105" s="231">
        <f>SUM(M106:M117)</f>
        <v>0</v>
      </c>
      <c r="N105" s="231"/>
      <c r="O105" s="231">
        <f>SUM(O106:O117)</f>
        <v>0</v>
      </c>
      <c r="P105" s="231"/>
      <c r="Q105" s="231">
        <f>SUM(Q106:Q117)</f>
        <v>0</v>
      </c>
      <c r="R105" s="231"/>
      <c r="S105" s="231"/>
      <c r="T105" s="232"/>
      <c r="U105" s="226"/>
      <c r="V105" s="226">
        <f>SUM(V106:V117)</f>
        <v>15.75</v>
      </c>
      <c r="W105" s="226"/>
      <c r="X105" s="226"/>
      <c r="AG105" t="s">
        <v>109</v>
      </c>
    </row>
    <row r="106" spans="1:60" outlineLevel="1" x14ac:dyDescent="0.2">
      <c r="A106" s="233">
        <v>25</v>
      </c>
      <c r="B106" s="234" t="s">
        <v>222</v>
      </c>
      <c r="C106" s="246" t="s">
        <v>223</v>
      </c>
      <c r="D106" s="235" t="s">
        <v>172</v>
      </c>
      <c r="E106" s="236">
        <v>26.463259999999998</v>
      </c>
      <c r="F106" s="237"/>
      <c r="G106" s="238">
        <f>ROUND(E106*F106,2)</f>
        <v>0</v>
      </c>
      <c r="H106" s="237"/>
      <c r="I106" s="238">
        <f>ROUND(E106*H106,2)</f>
        <v>0</v>
      </c>
      <c r="J106" s="237"/>
      <c r="K106" s="238">
        <f>ROUND(E106*J106,2)</f>
        <v>0</v>
      </c>
      <c r="L106" s="238">
        <v>21</v>
      </c>
      <c r="M106" s="238">
        <f>G106*(1+L106/100)</f>
        <v>0</v>
      </c>
      <c r="N106" s="238">
        <v>0</v>
      </c>
      <c r="O106" s="238">
        <f>ROUND(E106*N106,2)</f>
        <v>0</v>
      </c>
      <c r="P106" s="238">
        <v>0</v>
      </c>
      <c r="Q106" s="238">
        <f>ROUND(E106*P106,2)</f>
        <v>0</v>
      </c>
      <c r="R106" s="238" t="s">
        <v>215</v>
      </c>
      <c r="S106" s="238" t="s">
        <v>114</v>
      </c>
      <c r="T106" s="239" t="s">
        <v>114</v>
      </c>
      <c r="U106" s="223">
        <v>0.49</v>
      </c>
      <c r="V106" s="223">
        <f>ROUND(E106*U106,2)</f>
        <v>12.97</v>
      </c>
      <c r="W106" s="223"/>
      <c r="X106" s="223" t="s">
        <v>224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225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50"/>
      <c r="D107" s="243"/>
      <c r="E107" s="243"/>
      <c r="F107" s="243"/>
      <c r="G107" s="24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121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3">
        <v>26</v>
      </c>
      <c r="B108" s="234" t="s">
        <v>226</v>
      </c>
      <c r="C108" s="246" t="s">
        <v>227</v>
      </c>
      <c r="D108" s="235" t="s">
        <v>172</v>
      </c>
      <c r="E108" s="236">
        <v>502.80194999999998</v>
      </c>
      <c r="F108" s="237"/>
      <c r="G108" s="238">
        <f>ROUND(E108*F108,2)</f>
        <v>0</v>
      </c>
      <c r="H108" s="237"/>
      <c r="I108" s="238">
        <f>ROUND(E108*H108,2)</f>
        <v>0</v>
      </c>
      <c r="J108" s="237"/>
      <c r="K108" s="238">
        <f>ROUND(E108*J108,2)</f>
        <v>0</v>
      </c>
      <c r="L108" s="238">
        <v>21</v>
      </c>
      <c r="M108" s="238">
        <f>G108*(1+L108/100)</f>
        <v>0</v>
      </c>
      <c r="N108" s="238">
        <v>0</v>
      </c>
      <c r="O108" s="238">
        <f>ROUND(E108*N108,2)</f>
        <v>0</v>
      </c>
      <c r="P108" s="238">
        <v>0</v>
      </c>
      <c r="Q108" s="238">
        <f>ROUND(E108*P108,2)</f>
        <v>0</v>
      </c>
      <c r="R108" s="238" t="s">
        <v>215</v>
      </c>
      <c r="S108" s="238" t="s">
        <v>114</v>
      </c>
      <c r="T108" s="239" t="s">
        <v>114</v>
      </c>
      <c r="U108" s="223">
        <v>0</v>
      </c>
      <c r="V108" s="223">
        <f>ROUND(E108*U108,2)</f>
        <v>0</v>
      </c>
      <c r="W108" s="223"/>
      <c r="X108" s="223" t="s">
        <v>224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225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0"/>
      <c r="D109" s="243"/>
      <c r="E109" s="243"/>
      <c r="F109" s="243"/>
      <c r="G109" s="24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121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3">
        <v>27</v>
      </c>
      <c r="B110" s="234" t="s">
        <v>228</v>
      </c>
      <c r="C110" s="246" t="s">
        <v>229</v>
      </c>
      <c r="D110" s="235" t="s">
        <v>172</v>
      </c>
      <c r="E110" s="236">
        <v>26.463259999999998</v>
      </c>
      <c r="F110" s="237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21</v>
      </c>
      <c r="M110" s="238">
        <f>G110*(1+L110/100)</f>
        <v>0</v>
      </c>
      <c r="N110" s="238">
        <v>0</v>
      </c>
      <c r="O110" s="238">
        <f>ROUND(E110*N110,2)</f>
        <v>0</v>
      </c>
      <c r="P110" s="238">
        <v>0</v>
      </c>
      <c r="Q110" s="238">
        <f>ROUND(E110*P110,2)</f>
        <v>0</v>
      </c>
      <c r="R110" s="238" t="s">
        <v>215</v>
      </c>
      <c r="S110" s="238" t="s">
        <v>114</v>
      </c>
      <c r="T110" s="239" t="s">
        <v>230</v>
      </c>
      <c r="U110" s="223">
        <v>0</v>
      </c>
      <c r="V110" s="223">
        <f>ROUND(E110*U110,2)</f>
        <v>0</v>
      </c>
      <c r="W110" s="223"/>
      <c r="X110" s="223" t="s">
        <v>224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225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50"/>
      <c r="D111" s="243"/>
      <c r="E111" s="243"/>
      <c r="F111" s="243"/>
      <c r="G111" s="24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121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 x14ac:dyDescent="0.2">
      <c r="A112" s="233">
        <v>28</v>
      </c>
      <c r="B112" s="234" t="s">
        <v>231</v>
      </c>
      <c r="C112" s="246" t="s">
        <v>232</v>
      </c>
      <c r="D112" s="235" t="s">
        <v>172</v>
      </c>
      <c r="E112" s="236">
        <v>26.463259999999998</v>
      </c>
      <c r="F112" s="237"/>
      <c r="G112" s="238">
        <f>ROUND(E112*F112,2)</f>
        <v>0</v>
      </c>
      <c r="H112" s="237"/>
      <c r="I112" s="238">
        <f>ROUND(E112*H112,2)</f>
        <v>0</v>
      </c>
      <c r="J112" s="237"/>
      <c r="K112" s="238">
        <f>ROUND(E112*J112,2)</f>
        <v>0</v>
      </c>
      <c r="L112" s="238">
        <v>21</v>
      </c>
      <c r="M112" s="238">
        <f>G112*(1+L112/100)</f>
        <v>0</v>
      </c>
      <c r="N112" s="238">
        <v>0</v>
      </c>
      <c r="O112" s="238">
        <f>ROUND(E112*N112,2)</f>
        <v>0</v>
      </c>
      <c r="P112" s="238">
        <v>0</v>
      </c>
      <c r="Q112" s="238">
        <f>ROUND(E112*P112,2)</f>
        <v>0</v>
      </c>
      <c r="R112" s="238" t="s">
        <v>143</v>
      </c>
      <c r="S112" s="238" t="s">
        <v>114</v>
      </c>
      <c r="T112" s="239" t="s">
        <v>114</v>
      </c>
      <c r="U112" s="223">
        <v>9.9000000000000005E-2</v>
      </c>
      <c r="V112" s="223">
        <f>ROUND(E112*U112,2)</f>
        <v>2.62</v>
      </c>
      <c r="W112" s="223"/>
      <c r="X112" s="223" t="s">
        <v>224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225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47" t="s">
        <v>233</v>
      </c>
      <c r="D113" s="241"/>
      <c r="E113" s="241"/>
      <c r="F113" s="241"/>
      <c r="G113" s="241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118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49"/>
      <c r="D114" s="242"/>
      <c r="E114" s="242"/>
      <c r="F114" s="242"/>
      <c r="G114" s="242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121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3">
        <v>29</v>
      </c>
      <c r="B115" s="234" t="s">
        <v>234</v>
      </c>
      <c r="C115" s="246" t="s">
        <v>235</v>
      </c>
      <c r="D115" s="235" t="s">
        <v>172</v>
      </c>
      <c r="E115" s="236">
        <v>26.463259999999998</v>
      </c>
      <c r="F115" s="237"/>
      <c r="G115" s="238">
        <f>ROUND(E115*F115,2)</f>
        <v>0</v>
      </c>
      <c r="H115" s="237"/>
      <c r="I115" s="238">
        <f>ROUND(E115*H115,2)</f>
        <v>0</v>
      </c>
      <c r="J115" s="237"/>
      <c r="K115" s="238">
        <f>ROUND(E115*J115,2)</f>
        <v>0</v>
      </c>
      <c r="L115" s="238">
        <v>21</v>
      </c>
      <c r="M115" s="238">
        <f>G115*(1+L115/100)</f>
        <v>0</v>
      </c>
      <c r="N115" s="238">
        <v>0</v>
      </c>
      <c r="O115" s="238">
        <f>ROUND(E115*N115,2)</f>
        <v>0</v>
      </c>
      <c r="P115" s="238">
        <v>0</v>
      </c>
      <c r="Q115" s="238">
        <f>ROUND(E115*P115,2)</f>
        <v>0</v>
      </c>
      <c r="R115" s="238" t="s">
        <v>236</v>
      </c>
      <c r="S115" s="238" t="s">
        <v>114</v>
      </c>
      <c r="T115" s="239" t="s">
        <v>114</v>
      </c>
      <c r="U115" s="223">
        <v>6.0000000000000001E-3</v>
      </c>
      <c r="V115" s="223">
        <f>ROUND(E115*U115,2)</f>
        <v>0.16</v>
      </c>
      <c r="W115" s="223"/>
      <c r="X115" s="223" t="s">
        <v>224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225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47" t="s">
        <v>237</v>
      </c>
      <c r="D116" s="241"/>
      <c r="E116" s="241"/>
      <c r="F116" s="241"/>
      <c r="G116" s="241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118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49"/>
      <c r="D117" s="242"/>
      <c r="E117" s="242"/>
      <c r="F117" s="242"/>
      <c r="G117" s="242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121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x14ac:dyDescent="0.2">
      <c r="A118" s="227" t="s">
        <v>108</v>
      </c>
      <c r="B118" s="228" t="s">
        <v>80</v>
      </c>
      <c r="C118" s="245" t="s">
        <v>27</v>
      </c>
      <c r="D118" s="229"/>
      <c r="E118" s="230"/>
      <c r="F118" s="231"/>
      <c r="G118" s="231">
        <f>SUMIF(AG119:AG120,"&lt;&gt;NOR",G119:G120)</f>
        <v>0</v>
      </c>
      <c r="H118" s="231"/>
      <c r="I118" s="231">
        <f>SUM(I119:I120)</f>
        <v>0</v>
      </c>
      <c r="J118" s="231"/>
      <c r="K118" s="231">
        <f>SUM(K119:K120)</f>
        <v>0</v>
      </c>
      <c r="L118" s="231"/>
      <c r="M118" s="231">
        <f>SUM(M119:M120)</f>
        <v>0</v>
      </c>
      <c r="N118" s="231"/>
      <c r="O118" s="231">
        <f>SUM(O119:O120)</f>
        <v>0</v>
      </c>
      <c r="P118" s="231"/>
      <c r="Q118" s="231">
        <f>SUM(Q119:Q120)</f>
        <v>0</v>
      </c>
      <c r="R118" s="231"/>
      <c r="S118" s="231"/>
      <c r="T118" s="232"/>
      <c r="U118" s="226"/>
      <c r="V118" s="226">
        <f>SUM(V119:V120)</f>
        <v>0</v>
      </c>
      <c r="W118" s="226"/>
      <c r="X118" s="226"/>
      <c r="AG118" t="s">
        <v>109</v>
      </c>
    </row>
    <row r="119" spans="1:60" outlineLevel="1" x14ac:dyDescent="0.2">
      <c r="A119" s="233">
        <v>30</v>
      </c>
      <c r="B119" s="234" t="s">
        <v>238</v>
      </c>
      <c r="C119" s="246" t="s">
        <v>239</v>
      </c>
      <c r="D119" s="235" t="s">
        <v>240</v>
      </c>
      <c r="E119" s="236">
        <v>1</v>
      </c>
      <c r="F119" s="237"/>
      <c r="G119" s="238">
        <f>ROUND(E119*F119,2)</f>
        <v>0</v>
      </c>
      <c r="H119" s="237"/>
      <c r="I119" s="238">
        <f>ROUND(E119*H119,2)</f>
        <v>0</v>
      </c>
      <c r="J119" s="237"/>
      <c r="K119" s="238">
        <f>ROUND(E119*J119,2)</f>
        <v>0</v>
      </c>
      <c r="L119" s="238">
        <v>21</v>
      </c>
      <c r="M119" s="238">
        <f>G119*(1+L119/100)</f>
        <v>0</v>
      </c>
      <c r="N119" s="238">
        <v>0</v>
      </c>
      <c r="O119" s="238">
        <f>ROUND(E119*N119,2)</f>
        <v>0</v>
      </c>
      <c r="P119" s="238">
        <v>0</v>
      </c>
      <c r="Q119" s="238">
        <f>ROUND(E119*P119,2)</f>
        <v>0</v>
      </c>
      <c r="R119" s="238"/>
      <c r="S119" s="238" t="s">
        <v>114</v>
      </c>
      <c r="T119" s="239" t="s">
        <v>241</v>
      </c>
      <c r="U119" s="223">
        <v>0</v>
      </c>
      <c r="V119" s="223">
        <f>ROUND(E119*U119,2)</f>
        <v>0</v>
      </c>
      <c r="W119" s="223"/>
      <c r="X119" s="223" t="s">
        <v>242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243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50"/>
      <c r="D120" s="243"/>
      <c r="E120" s="243"/>
      <c r="F120" s="243"/>
      <c r="G120" s="24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121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x14ac:dyDescent="0.2">
      <c r="A121" s="3"/>
      <c r="B121" s="4"/>
      <c r="C121" s="251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AE121">
        <v>15</v>
      </c>
      <c r="AF121">
        <v>21</v>
      </c>
      <c r="AG121" t="s">
        <v>95</v>
      </c>
    </row>
    <row r="122" spans="1:60" x14ac:dyDescent="0.2">
      <c r="A122" s="217"/>
      <c r="B122" s="218" t="s">
        <v>29</v>
      </c>
      <c r="C122" s="252"/>
      <c r="D122" s="219"/>
      <c r="E122" s="220"/>
      <c r="F122" s="220"/>
      <c r="G122" s="244">
        <f>G8+G30+G38+G67+G85+G89+G96+G101+G105+G118</f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AE122">
        <f>SUMIF(L7:L120,AE121,G7:G120)</f>
        <v>0</v>
      </c>
      <c r="AF122">
        <f>SUMIF(L7:L120,AF121,G7:G120)</f>
        <v>0</v>
      </c>
      <c r="AG122" t="s">
        <v>244</v>
      </c>
    </row>
    <row r="123" spans="1:60" x14ac:dyDescent="0.2">
      <c r="C123" s="253"/>
      <c r="D123" s="10"/>
      <c r="AG123" t="s">
        <v>245</v>
      </c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EZfg8+5n2aZtBo0m2u4mlKEHbXjtfRM/NvqNRFUhgLEq28coWD+6hduz2neby9vKskIfc+N/XXd0lXhP/7wRA==" saltValue="3LOM8hEZeOwVsjwTMyc9tg==" spinCount="100000" sheet="1"/>
  <mergeCells count="50">
    <mergeCell ref="C117:G117"/>
    <mergeCell ref="C120:G120"/>
    <mergeCell ref="C107:G107"/>
    <mergeCell ref="C109:G109"/>
    <mergeCell ref="C111:G111"/>
    <mergeCell ref="C113:G113"/>
    <mergeCell ref="C114:G114"/>
    <mergeCell ref="C116:G116"/>
    <mergeCell ref="C92:G92"/>
    <mergeCell ref="C95:G95"/>
    <mergeCell ref="C98:G98"/>
    <mergeCell ref="C100:G100"/>
    <mergeCell ref="C103:G103"/>
    <mergeCell ref="C104:G104"/>
    <mergeCell ref="C75:G75"/>
    <mergeCell ref="C77:G77"/>
    <mergeCell ref="C79:G79"/>
    <mergeCell ref="C81:G81"/>
    <mergeCell ref="C84:G84"/>
    <mergeCell ref="C88:G88"/>
    <mergeCell ref="C57:G57"/>
    <mergeCell ref="C59:G59"/>
    <mergeCell ref="C62:G62"/>
    <mergeCell ref="C66:G66"/>
    <mergeCell ref="C70:G70"/>
    <mergeCell ref="C73:G73"/>
    <mergeCell ref="C45:G45"/>
    <mergeCell ref="C47:G47"/>
    <mergeCell ref="C49:G49"/>
    <mergeCell ref="C51:G51"/>
    <mergeCell ref="C53:G53"/>
    <mergeCell ref="C55:G55"/>
    <mergeCell ref="C27:G27"/>
    <mergeCell ref="C29:G29"/>
    <mergeCell ref="C33:G33"/>
    <mergeCell ref="C37:G37"/>
    <mergeCell ref="C41:G41"/>
    <mergeCell ref="C43:G43"/>
    <mergeCell ref="C14:G14"/>
    <mergeCell ref="C16:G16"/>
    <mergeCell ref="C18:G18"/>
    <mergeCell ref="C21:G21"/>
    <mergeCell ref="C23:G23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2047_01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2047_01 Pol'!Názvy_tisku</vt:lpstr>
      <vt:lpstr>oadresa</vt:lpstr>
      <vt:lpstr>Stavba!Objednatel</vt:lpstr>
      <vt:lpstr>Stavba!Objekt</vt:lpstr>
      <vt:lpstr>'01 2047_01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2020-11-24T09:45:36Z</dcterms:modified>
</cp:coreProperties>
</file>